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700" activeTab="2"/>
  </bookViews>
  <sheets>
    <sheet name="BCDKT_BCKQKD_BCLCTT" sheetId="1" r:id="rId1"/>
    <sheet name="TM BCTC" sheetId="2" r:id="rId2"/>
    <sheet name="TM BCTC-VCSH" sheetId="3" r:id="rId3"/>
  </sheets>
  <externalReferences>
    <externalReference r:id="rId6"/>
  </externalReferences>
  <definedNames>
    <definedName name="_xlnm.Print_Titles" localSheetId="0">'BCDKT_BCKQKD_BCLCTT'!$1:$2</definedName>
  </definedNames>
  <calcPr fullCalcOnLoad="1"/>
</workbook>
</file>

<file path=xl/comments2.xml><?xml version="1.0" encoding="utf-8"?>
<comments xmlns="http://schemas.openxmlformats.org/spreadsheetml/2006/main">
  <authors>
    <author>Pham Xuan Thai</author>
  </authors>
  <commentList>
    <comment ref="W217" authorId="0">
      <text>
        <r>
          <rPr>
            <b/>
            <sz val="8"/>
            <rFont val="Tahoma"/>
            <family val="0"/>
          </rPr>
          <t xml:space="preserve">Pham Dung:
</t>
        </r>
        <r>
          <rPr>
            <sz val="8"/>
            <rFont val="Tahoma"/>
            <family val="2"/>
          </rPr>
          <t>Du no cua 341 bang Du no goc tai 31/03 tru di Den han tra 2008</t>
        </r>
      </text>
    </comment>
    <comment ref="R224" authorId="0">
      <text>
        <r>
          <rPr>
            <b/>
            <sz val="8"/>
            <rFont val="Tahoma"/>
            <family val="0"/>
          </rPr>
          <t>Pham Dung:</t>
        </r>
        <r>
          <rPr>
            <sz val="8"/>
            <rFont val="Tahoma"/>
            <family val="0"/>
          </rPr>
          <t xml:space="preserve">
chi Tien bo sung Thoi han vay vao o nay
</t>
        </r>
      </text>
    </comment>
  </commentList>
</comments>
</file>

<file path=xl/sharedStrings.xml><?xml version="1.0" encoding="utf-8"?>
<sst xmlns="http://schemas.openxmlformats.org/spreadsheetml/2006/main" count="684" uniqueCount="465">
  <si>
    <t>BÁO CÁO TÀI CHÍNH</t>
  </si>
  <si>
    <t>BẢNG CÂN ĐỐI KẾ TOÁN</t>
  </si>
  <si>
    <t>Đơn vị tính: VND</t>
  </si>
  <si>
    <t>Mã số</t>
  </si>
  <si>
    <t>TÀI SẢN</t>
  </si>
  <si>
    <t>Thuyết minh</t>
  </si>
  <si>
    <t>A. TÀI SẢN NGẮN HẠN</t>
  </si>
  <si>
    <t>I. Tiền và các khoản tương đương tiền</t>
  </si>
  <si>
    <t>1. Tiền</t>
  </si>
  <si>
    <t>2. Các khoản tương đương tiền</t>
  </si>
  <si>
    <t>II. Các khoản đầu tư tài chính ngắn hạn</t>
  </si>
  <si>
    <t>1. Đầu tư ngắn hạn</t>
  </si>
  <si>
    <t>2. Dự phòng giảm giá đầu tư ngắn hạn (*)</t>
  </si>
  <si>
    <t>III. Các khoản phải thu ngắn hạn</t>
  </si>
  <si>
    <t>1. Phải thu khách hàng</t>
  </si>
  <si>
    <t>2. Trả trước cho người bán</t>
  </si>
  <si>
    <t>3. Phải thu nội bộ ngắn hạn</t>
  </si>
  <si>
    <t>4. Phải thu theo tiến độ kế hoạch HĐXD</t>
  </si>
  <si>
    <t>5. Các khoản phải thu khác</t>
  </si>
  <si>
    <t>6. Dự phòng phải thu ngắn hạn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</si>
  <si>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</si>
  <si>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</si>
  <si>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</si>
  <si>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</si>
  <si>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</si>
  <si>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</si>
  <si>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Thuế và các khoản khác phải thu Nhà nước</t>
  </si>
  <si>
    <t>4. Tài sản ngắn hạn khác</t>
  </si>
  <si>
    <t>B. TÀI SẢN DÀI HẠN</t>
  </si>
  <si>
    <t>I. Các khoản phải thu dài hạn</t>
  </si>
  <si>
    <t>1. Phải thu dài hạn của khách hàng</t>
  </si>
  <si>
    <t>2. Vốn kinh doanh ở đơn vị trực thuộc</t>
  </si>
  <si>
    <t xml:space="preserve">3. Phải thu dài hạn nội bộ </t>
  </si>
  <si>
    <t>4. Phải thu dài hạn khác</t>
  </si>
  <si>
    <t>5. Dự phòng phải thu dài hạn khó đòi</t>
  </si>
  <si>
    <t>II. Tài sản cố định</t>
  </si>
  <si>
    <t>1. Tài sản cố định hữu hình</t>
  </si>
  <si>
    <t xml:space="preserve"> - Nguyên giá</t>
  </si>
  <si>
    <t xml:space="preserve"> - Giá trị hao mòn lũy kế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</si>
  <si>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</si>
  <si>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</si>
  <si>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</si>
  <si>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</si>
  <si>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- Giá trị hao mòn lũy kế (*)</t>
  </si>
  <si>
    <t>IV. Các khoản đầu tư tài chính dài hạn</t>
  </si>
  <si>
    <t>1. Đầu tư vào công ty con</t>
  </si>
  <si>
    <t>2. Đầu tư vào công ty liên kết, liên doanh</t>
  </si>
  <si>
    <t>3. Đầu tư dài hạn khác</t>
  </si>
  <si>
    <t xml:space="preserve">4. Dự phòng giảm giá đầu tư tài chính </t>
  </si>
  <si>
    <t xml:space="preserve">     </t>
  </si>
  <si>
    <t xml:space="preserve">dài hạn (*) </t>
  </si>
  <si>
    <t>V. Tài sản dài hạn khác</t>
  </si>
  <si>
    <t>1. Chi phí trả trước dài hạn</t>
  </si>
  <si>
    <t>2. Tài sản thuế thu nhập hoãn lại</t>
  </si>
  <si>
    <t>3. Tài sản dài hạn khác</t>
  </si>
  <si>
    <t>TỔNG CỘNG TÀI SẢN</t>
  </si>
  <si>
    <t>NGUỒN VỐN</t>
  </si>
  <si>
    <t>A. NỢ PHẢI TRẢ</t>
  </si>
  <si>
    <t>I. Nợ ngắn hạn</t>
  </si>
  <si>
    <t>1. Vay và nợ ngắn hạn</t>
  </si>
  <si>
    <t>2. Phải trả người bán</t>
  </si>
  <si>
    <t>3. Người mua trả tiền trước</t>
  </si>
  <si>
    <t xml:space="preserve">4. Thuế và các khoản phải nộp Nhà nước </t>
  </si>
  <si>
    <t>5. Phải trả người lao động</t>
  </si>
  <si>
    <t>6. Chi phí phải trả</t>
  </si>
  <si>
    <t>7. Phải trả nội bộ</t>
  </si>
  <si>
    <t>8. Phải trả theo tiến độ kế hoạch hợp đồng</t>
  </si>
  <si>
    <t>xây dựng</t>
  </si>
  <si>
    <t>9. Các khoản phải trả, phải nộp khác</t>
  </si>
  <si>
    <t>10. Dự phòng phải trả ngắn hạn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</si>
  <si>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</si>
  <si>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</si>
  <si>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</si>
  <si>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</si>
  <si>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</si>
  <si>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</si>
  <si>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</si>
  <si>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</si>
  <si>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B. VỐN CHỦ SỞ HỮU</t>
  </si>
  <si>
    <t>I. Vốn chủ sở hữu</t>
  </si>
  <si>
    <t>1. Vốn đầu tư của chủ sở hữu</t>
  </si>
  <si>
    <t>2. Thặng dư vốn cổ phần</t>
  </si>
  <si>
    <t>3. Vốn khác của chủ sở hữu</t>
  </si>
  <si>
    <t>4. Cổ phiếu quỹ (*)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</si>
  <si>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</si>
  <si>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</si>
  <si>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</si>
  <si>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</si>
  <si>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</si>
  <si>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</si>
  <si>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xây dựng cơ bản</t>
  </si>
  <si>
    <t>II. Nguồn kinh phí và quỹ khác</t>
  </si>
  <si>
    <t>1. Quỹ khen thưởng, phúc lợi</t>
  </si>
  <si>
    <t>2. Nguồn kinh phí</t>
  </si>
  <si>
    <t>3. Nguồn kinh phí đã hình thành TSCĐ</t>
  </si>
  <si>
    <t>TỔNG CỘNG NGUỒN VỐN</t>
  </si>
  <si>
    <t>CHỈ TIÊU NGOÀI BẢNG CÂN ĐỐI KẾ TOÁN</t>
  </si>
  <si>
    <t>Chỉ tiêu</t>
  </si>
  <si>
    <t xml:space="preserve">1. Tài sản thuê ngoài </t>
  </si>
  <si>
    <t>2. Vật tư, hàng hóa nhận giữ hộ, nhận gia công</t>
  </si>
  <si>
    <t>3. Hàng hóa nhận bán hộ, nhận ký gửi, ký cược</t>
  </si>
  <si>
    <t>4. Nợ khó đòi đã xử lý</t>
  </si>
  <si>
    <t xml:space="preserve">5. Ngoại tệ các loại </t>
  </si>
  <si>
    <t>6. Dự toán chi sự nghiệp, dự án</t>
  </si>
  <si>
    <t>Người lập biểu</t>
  </si>
  <si>
    <t>Kế toán trưởng</t>
  </si>
  <si>
    <t>Giám đốc</t>
  </si>
  <si>
    <t>BÁO CÁO KẾT QUẢ KINH DOANH</t>
  </si>
  <si>
    <t>Quý 1 năm 2008</t>
  </si>
  <si>
    <t>Năm 2007</t>
  </si>
  <si>
    <t>01</t>
  </si>
  <si>
    <t>1. Doanh thu bán hàng và cung cấp dịch vụ</t>
  </si>
  <si>
    <t>02</t>
  </si>
  <si>
    <t>2. Các khoản giảm trừ doanh thu</t>
  </si>
  <si>
    <t xml:space="preserve">3. Doanh thu thuần bán hàng và cung cấp </t>
  </si>
  <si>
    <t>dịch vụ</t>
  </si>
  <si>
    <t>4. Giá vốn hàng bán</t>
  </si>
  <si>
    <t>5. Lợi nhuận gộp về bán hàng và cung cấp</t>
  </si>
  <si>
    <t xml:space="preserve">     dịch vụ</t>
  </si>
  <si>
    <t>6. Doanh thu hoạt động tài chính</t>
  </si>
  <si>
    <t>7. Chi phí tài chính</t>
  </si>
  <si>
    <t xml:space="preserve"> - Trong đó: Chi phí lãi vay</t>
  </si>
  <si>
    <t>8. Chi phí bán hàng</t>
  </si>
  <si>
    <t>9. Chi phí quản lý doanh nghiệp</t>
  </si>
  <si>
    <t xml:space="preserve">10. Lợi nhuận thuần từ hoạt động  </t>
  </si>
  <si>
    <t xml:space="preserve">  kinh doanh</t>
  </si>
  <si>
    <t>11. Thu nhập khác</t>
  </si>
  <si>
    <t xml:space="preserve">12. Chi phí khác </t>
  </si>
  <si>
    <t>13. Lợi nhuận khác</t>
  </si>
  <si>
    <t xml:space="preserve">14. Tổng lợi nhuận kế toán trước thuế </t>
  </si>
  <si>
    <t>15. Chi phí thuế TNDN hiện hành</t>
  </si>
  <si>
    <t>16. Chi phí thuế TNDN hoãn lại</t>
  </si>
  <si>
    <t>17. Lợi nhuận sau thuế TNDN</t>
  </si>
  <si>
    <t>18. Lãi cơ bản trên cổ phiếu (*)</t>
  </si>
  <si>
    <t>Mệnh giá cổ phiếu đang lưu hành: 10.000 VND/Cổ phiếu</t>
  </si>
  <si>
    <t>03</t>
  </si>
  <si>
    <t>04</t>
  </si>
  <si>
    <t>05</t>
  </si>
  <si>
    <t>06</t>
  </si>
  <si>
    <t>07</t>
  </si>
  <si>
    <t>20</t>
  </si>
  <si>
    <t>21</t>
  </si>
  <si>
    <t>22</t>
  </si>
  <si>
    <t>23</t>
  </si>
  <si>
    <t>24</t>
  </si>
  <si>
    <t>25</t>
  </si>
  <si>
    <t>26</t>
  </si>
  <si>
    <t>27</t>
  </si>
  <si>
    <t>31</t>
  </si>
  <si>
    <t>32</t>
  </si>
  <si>
    <t>33</t>
  </si>
  <si>
    <t>34</t>
  </si>
  <si>
    <t>35</t>
  </si>
  <si>
    <t>36</t>
  </si>
  <si>
    <t>40</t>
  </si>
  <si>
    <t>BÁO CÁO LƯU CHUYỂN TIỀN TỆ</t>
  </si>
  <si>
    <t>(Theo phương pháp trực tiếp)</t>
  </si>
  <si>
    <t>I. Lưu chuyển tiền từ hoạt động kinh doanh</t>
  </si>
  <si>
    <t>1.</t>
  </si>
  <si>
    <t>Tiền thu từ bán hàng, cung cấp dịch vụ và DT khác</t>
  </si>
  <si>
    <t>2.</t>
  </si>
  <si>
    <t>Tiền chi trả cho người cung cấp hàng hóa và dịch vụ</t>
  </si>
  <si>
    <t>3.</t>
  </si>
  <si>
    <t>Tiền chi trả cho người lao động</t>
  </si>
  <si>
    <t>4.</t>
  </si>
  <si>
    <t>Tiền chi trả lãi vay</t>
  </si>
  <si>
    <t>5.</t>
  </si>
  <si>
    <t>Tiền chi nộp thuế thu nhập doanh nghiệp</t>
  </si>
  <si>
    <t>6.</t>
  </si>
  <si>
    <t>Tiền thu khác từ hoạt động kinh doanh</t>
  </si>
  <si>
    <t>7.</t>
  </si>
  <si>
    <t>Tiền chi khác cho hoạt động kinh doanh</t>
  </si>
  <si>
    <t>Lưu chuyển tiền thuần từ hoạt động kinh doanh</t>
  </si>
  <si>
    <t>II. Lưu chuyển tiền từ hoạt động đầu tư</t>
  </si>
  <si>
    <t>Tiền chi để mua sắm, xây dựng TSCĐ và các TS dài hạn khác</t>
  </si>
  <si>
    <t xml:space="preserve">Tiền thu từ thanh lý, nhượng bán TSCĐ và các TS dài hạn khác </t>
  </si>
  <si>
    <t>Tiền chi cho vay, mua các công cụ nợ của đơn vị khác</t>
  </si>
  <si>
    <t xml:space="preserve">Tiền thu hồi cho vay, bán lại các công cụ nợ của đơn vị khác </t>
  </si>
  <si>
    <t>Tiền chi đầu tư góp vốn vào đơn vị khác</t>
  </si>
  <si>
    <t>Tiền thu hồi đầu tư góp vốn vào đơn vị khác</t>
  </si>
  <si>
    <t>Tiền thu lãi cho vay, cổ tức và lợi nhuận được chia</t>
  </si>
  <si>
    <t>Lưu chuyển tiền thuần từ hoạt động đầu tư</t>
  </si>
  <si>
    <t>III. Lưu chuyển tiền từ hoạt động tài chính</t>
  </si>
  <si>
    <t>Tiền thu từ phát hành cố phiếu, nhận vốn góp của chủ sở hữu</t>
  </si>
  <si>
    <t>Tiền vay ngắn hạn, dài hạn nhận được</t>
  </si>
  <si>
    <t>Tiền chi trả nợ gốc vay</t>
  </si>
  <si>
    <t xml:space="preserve">Tiền chi trả nợ thuê tài chính </t>
  </si>
  <si>
    <t xml:space="preserve">Cổ tức, lợi nhuận đã trả cho chủ sở hữu </t>
  </si>
  <si>
    <t>Lưu chuyển tiền thuần từ hoạt động tài chính</t>
  </si>
  <si>
    <t xml:space="preserve">Lưu chuyển tiền thuần trong kỳ </t>
  </si>
  <si>
    <t>Tiền và tương đương tiền đầu kỳ</t>
  </si>
  <si>
    <t>Ảnh hưởng của thay đổi tỷ giá hối đoái quy đổi ngoại tệ</t>
  </si>
  <si>
    <t>Tiền và tương đương tiền cuối kỳ</t>
  </si>
  <si>
    <t>VỐN CHỦ SỞ HỮU</t>
  </si>
  <si>
    <t>a) Bảng đối chiếu biến động của vốn chủ sở hữu</t>
  </si>
  <si>
    <t>Vốn đầu tư của chủ sở hữu</t>
  </si>
  <si>
    <t>Vốn khác của chủ sở hữu</t>
  </si>
  <si>
    <t>Quỹ đầu tư, phát triển</t>
  </si>
  <si>
    <t>Quỹ dự phòng tài chính</t>
  </si>
  <si>
    <t>Cổ phiếu quỹ</t>
  </si>
  <si>
    <t>Lợi nhuận sau thuế chưa phân phối</t>
  </si>
  <si>
    <t>Số dư đầu năm trước</t>
  </si>
  <si>
    <t>Tăng vốn trong năm trước</t>
  </si>
  <si>
    <t>Lãi trong năm trước</t>
  </si>
  <si>
    <t>Tăng khác</t>
  </si>
  <si>
    <t>Giảm vốn trong năm trước</t>
  </si>
  <si>
    <t>Lỗ trong năm trước</t>
  </si>
  <si>
    <t>Giảm khác</t>
  </si>
  <si>
    <t>Số dư cuối năm trước</t>
  </si>
  <si>
    <t>Tăng vốn trong kỳ này</t>
  </si>
  <si>
    <t>Lãi trong kỳ</t>
  </si>
  <si>
    <t>Lỗ trong kỳ</t>
  </si>
  <si>
    <t>Số dư cuối kỳ</t>
  </si>
  <si>
    <t>.</t>
  </si>
  <si>
    <t>TIỀN</t>
  </si>
  <si>
    <t>VND</t>
  </si>
  <si>
    <t xml:space="preserve">Tiền mặt </t>
  </si>
  <si>
    <t xml:space="preserve">Tiền gửi ngân hàng </t>
  </si>
  <si>
    <t>Tiền đang chuyển</t>
  </si>
  <si>
    <t>Cộng</t>
  </si>
  <si>
    <t>CÁC KHOẢN PHẢI THU NGẮN HẠN KHÁC</t>
  </si>
  <si>
    <t>Phải thu về cổ phần hoá</t>
  </si>
  <si>
    <t>Phải thu về cổ tức và lợi nhuận được chia</t>
  </si>
  <si>
    <t>Phải thu Bảo hiểm xã hội</t>
  </si>
  <si>
    <t>Phải thu khác</t>
  </si>
  <si>
    <t>HÀNG TỒN KHO</t>
  </si>
  <si>
    <t>Hàng mua đang đi đường</t>
  </si>
  <si>
    <t>Nguyên liệu, vật liệu</t>
  </si>
  <si>
    <t>Công cụ, dụng cụ</t>
  </si>
  <si>
    <t>Chi phí sản xuất kinh doanh dở dang</t>
  </si>
  <si>
    <t>Thành phẩm</t>
  </si>
  <si>
    <t>Hàng hóa</t>
  </si>
  <si>
    <t>Hàng gửi đi bán</t>
  </si>
  <si>
    <t>Hàng hóa kho bảo thuế</t>
  </si>
  <si>
    <t>Hàng hóa bất động sản</t>
  </si>
  <si>
    <t>Cộng giá gốc của hàng tồn kho</t>
  </si>
  <si>
    <t>THUẾ VÀ CÁC KHOẢN PHẢI THU NHÀ NƯỚC</t>
  </si>
  <si>
    <t>Thuế GTGT</t>
  </si>
  <si>
    <t>Thuế xuất nhập khẩu</t>
  </si>
  <si>
    <t>Các khoản khác phải thu Nhà nước</t>
  </si>
  <si>
    <t>TĂNG, GIẢM TÀI SẢN CỐ ĐỊNH HỮU HÌNH</t>
  </si>
  <si>
    <t>Nhà cửa</t>
  </si>
  <si>
    <t>Máy móc</t>
  </si>
  <si>
    <t>Phương tiện</t>
  </si>
  <si>
    <t>Thiết bị,</t>
  </si>
  <si>
    <t>vật kiến trúc</t>
  </si>
  <si>
    <t>thiết bị</t>
  </si>
  <si>
    <t>vận tải</t>
  </si>
  <si>
    <t>dụng cụ QL</t>
  </si>
  <si>
    <t xml:space="preserve">Nguyên giá </t>
  </si>
  <si>
    <t>Số dư đầu năm</t>
  </si>
  <si>
    <t>Số tăng trong kỳ</t>
  </si>
  <si>
    <t xml:space="preserve"> - Mua trong kỳ</t>
  </si>
  <si>
    <t xml:space="preserve"> - Đầu tư XDCB h.thành</t>
  </si>
  <si>
    <t xml:space="preserve"> - Tăng khác</t>
  </si>
  <si>
    <t>Số giảm trong kỳ</t>
  </si>
  <si>
    <t xml:space="preserve"> - Chuyển sang BĐS đ.tư</t>
  </si>
  <si>
    <t xml:space="preserve"> - Thanh lý, nhượng bán</t>
  </si>
  <si>
    <t xml:space="preserve"> - Giảm khác</t>
  </si>
  <si>
    <t>Giá trị hao mòn lũy kế</t>
  </si>
  <si>
    <t xml:space="preserve"> - Khấu hao trong kỳ</t>
  </si>
  <si>
    <t>Giá trị còn lại</t>
  </si>
  <si>
    <t>Tại ngày đầu năm</t>
  </si>
  <si>
    <t>Tại ngày cuối kỳ</t>
  </si>
  <si>
    <t xml:space="preserve"> - Khấu hao trong năm</t>
  </si>
  <si>
    <t>TĂNG, GIẢM TÀI SẢN CỐ ĐỊNH VÔ HÌNH</t>
  </si>
  <si>
    <t>Quyền sử</t>
  </si>
  <si>
    <t>Bản quyền</t>
  </si>
  <si>
    <t>Nhãn hiệu</t>
  </si>
  <si>
    <t>Phần mềm</t>
  </si>
  <si>
    <t>dụng đất</t>
  </si>
  <si>
    <t>bằng sáng chế</t>
  </si>
  <si>
    <t>hàng hóa</t>
  </si>
  <si>
    <t>máy tính</t>
  </si>
  <si>
    <t xml:space="preserve"> -  Mua trong kỳ</t>
  </si>
  <si>
    <t xml:space="preserve"> -  Tạo ra từ nội bộ DN</t>
  </si>
  <si>
    <t xml:space="preserve"> -  Tăng do hợp nhất KD</t>
  </si>
  <si>
    <t xml:space="preserve"> -  Tăng khác</t>
  </si>
  <si>
    <t xml:space="preserve"> -  Giảm khác</t>
  </si>
  <si>
    <t>CHI PHÍ XÂY DỰNG CƠ BẢN DỞ DANG</t>
  </si>
  <si>
    <t xml:space="preserve">Công trình Dự án xi măng lò quay </t>
  </si>
  <si>
    <t>Các công trình khác</t>
  </si>
  <si>
    <t>CÁC KHOẢN ĐẦU TƯ TÀI CHÍNH DÀI HẠN</t>
  </si>
  <si>
    <t>Đầu tư cổ phiếu</t>
  </si>
  <si>
    <t>Đầu tư trái phiếu</t>
  </si>
  <si>
    <t>Đầu tư tín phiếu, kỳ phiếu</t>
  </si>
  <si>
    <t>Cho vay dài hạn</t>
  </si>
  <si>
    <t>Góp vốn vào Công ty Xi măng Yên Bình</t>
  </si>
  <si>
    <t>CHI PHÍ TRẢ TRƯỚC DÀI HẠN</t>
  </si>
  <si>
    <t>Chi phí trả trước về thuê hoạt động TSCĐ</t>
  </si>
  <si>
    <t>Chi phí đào tạo thợ hàn</t>
  </si>
  <si>
    <t>Chi phí biển quảng cáo</t>
  </si>
  <si>
    <t>Chi phí khấu hao phân bổ dần</t>
  </si>
  <si>
    <t>Chi phí lãi vay phân bổ dần</t>
  </si>
  <si>
    <t xml:space="preserve">Chi phí đo đạc, lập bản đồ địa chính </t>
  </si>
  <si>
    <t>Chi phí thuê khảo sát và xin giấy phép khai thác mỏ</t>
  </si>
  <si>
    <t>TÀI SẢN DÀI HẠN KHÁC</t>
  </si>
  <si>
    <t>Ký cược, ký quỹ dài hạn</t>
  </si>
  <si>
    <t>VAY VÀ NỢ NGẮN HẠN</t>
  </si>
  <si>
    <t>Vay ngắn hạn</t>
  </si>
  <si>
    <t>Nợ dài hạn đến hạn trả</t>
  </si>
  <si>
    <t>Các khoản vay ngắn hạn tại 31/03/2008</t>
  </si>
  <si>
    <t xml:space="preserve">Số            hợp đồng </t>
  </si>
  <si>
    <t>Ngày      hợp đồng</t>
  </si>
  <si>
    <t>Bên cho vay</t>
  </si>
  <si>
    <t>Số dư vay ngắn hạn</t>
  </si>
  <si>
    <t>01/HĐTD</t>
  </si>
  <si>
    <t>2008</t>
  </si>
  <si>
    <t>Ngân hàng Đầu tư và Phát triển Yên Bái</t>
  </si>
  <si>
    <t>Ngân hàng Nông nghiệp và PTNT Yên Bái</t>
  </si>
  <si>
    <t>HĐTD</t>
  </si>
  <si>
    <t xml:space="preserve">Ngân hàng thương mại cổ phần Á châu </t>
  </si>
  <si>
    <t>Nợ dài hạn đến hạn trả tại 31/03/2008</t>
  </si>
  <si>
    <t>Lãi suất vay</t>
  </si>
  <si>
    <t>Số dư nợ dài hạn
đến hạn trả</t>
  </si>
  <si>
    <t>04/2003/  HĐTD</t>
  </si>
  <si>
    <t>13,44%/ năm</t>
  </si>
  <si>
    <t>01/2005/ HĐTD</t>
  </si>
  <si>
    <t>01/05/ HĐTD</t>
  </si>
  <si>
    <t>13,8%/ năm</t>
  </si>
  <si>
    <t>04/HĐTD</t>
  </si>
  <si>
    <t>Ngân hàng Nông nghiệp và PTNT Yên Bình</t>
  </si>
  <si>
    <t>05,06/ HĐTD</t>
  </si>
  <si>
    <t>13,2%/ năm</t>
  </si>
  <si>
    <t>THUẾ VÀ CÁC KHOẢN PHẢI NỘP NHÀ NƯỚC</t>
  </si>
  <si>
    <t>Thuế giá trị gia tăng</t>
  </si>
  <si>
    <t>Thuế tiêu thụ đặc biệt</t>
  </si>
  <si>
    <t>Thuế xuất, nhập khẩu</t>
  </si>
  <si>
    <t>Thuế thu nhập doanh nghiệp</t>
  </si>
  <si>
    <t>Thuế thu nhập cá nhân</t>
  </si>
  <si>
    <t>Thuế tài nguyên</t>
  </si>
  <si>
    <t>Thuế nhà đất và tiền thuê đất</t>
  </si>
  <si>
    <t>Các loại thuế khác</t>
  </si>
  <si>
    <t>Các khoản phí, lệ phí và các khoản phải nộp khác</t>
  </si>
  <si>
    <t>CHI PHÍ PHẢI TRẢ</t>
  </si>
  <si>
    <t>Trích trước chi phí tiền lương trong thời gian nghỉ phép</t>
  </si>
  <si>
    <t>Trích trước chi phí sửa chữa TSCĐ</t>
  </si>
  <si>
    <t xml:space="preserve">Bảo hộ lao động </t>
  </si>
  <si>
    <t>CÁC KHOẢN PHẢI TRẢ, PHẢI NỘP NGẮN HẠN KHÁC</t>
  </si>
  <si>
    <t>Tài sản thừa chờ xử lý</t>
  </si>
  <si>
    <t>Kinh phí công đoàn</t>
  </si>
  <si>
    <t>Bảo hiểm xã hội</t>
  </si>
  <si>
    <t>Bảo hiểm y tế</t>
  </si>
  <si>
    <t>Phải trả về cổ phần hoá</t>
  </si>
  <si>
    <t>Nhận ký quỹ, ký cược ngắn hạn</t>
  </si>
  <si>
    <t>Doanh thu chưa thực hiện</t>
  </si>
  <si>
    <t>Các khoản phải trả, phải nộp khác</t>
  </si>
  <si>
    <t>VAY DÀI HẠN VÀ NỢ DÀI HẠN</t>
  </si>
  <si>
    <t>Vay dài hạn</t>
  </si>
  <si>
    <t xml:space="preserve"> - Vay ngân hàng</t>
  </si>
  <si>
    <t xml:space="preserve"> - Vay các đối tượng khác</t>
  </si>
  <si>
    <t>Nợ dài hạn</t>
  </si>
  <si>
    <t xml:space="preserve"> - Thuê tài chính</t>
  </si>
  <si>
    <t xml:space="preserve"> - Nợ tổng công ty Lilama</t>
  </si>
  <si>
    <t xml:space="preserve"> - Nợ dài hạn khác (Lãi vay tổng công ty)</t>
  </si>
  <si>
    <t>Các khoản vay dài hạn tại 31/03/2008</t>
  </si>
  <si>
    <t>Đơn vị tính:  VND</t>
  </si>
  <si>
    <t>Số hợp đồng</t>
  </si>
  <si>
    <t>Lãi suất năm (%)</t>
  </si>
  <si>
    <t>Thời hạn vay</t>
  </si>
  <si>
    <t>Dư nợ gốc 31/03/2008</t>
  </si>
  <si>
    <t>Trong đó, đến hạn 
trả trong 2008</t>
  </si>
  <si>
    <t>04/2003/ HĐTD</t>
  </si>
  <si>
    <t>60 tháng</t>
  </si>
  <si>
    <t>Vay ngân hàng</t>
  </si>
  <si>
    <t>81 tháng</t>
  </si>
  <si>
    <t>Ngân hàng Nông nghiệp và Phát triên Nông thôn Yên Bình</t>
  </si>
  <si>
    <t>05,06/       HĐTD</t>
  </si>
  <si>
    <t>14/HĐTD</t>
  </si>
  <si>
    <t>Vay các đối tượng khác</t>
  </si>
  <si>
    <t>Văn phòng Tỉnh uỷ</t>
  </si>
  <si>
    <t>49/297</t>
  </si>
  <si>
    <t>Vay cá nhân</t>
  </si>
  <si>
    <t>b) Chi tiết vốn đầu tư của chủ sở hữu</t>
  </si>
  <si>
    <t>%</t>
  </si>
  <si>
    <t>Vốn góp của Nhà nước</t>
  </si>
  <si>
    <t>Vốn góp của các đối tượng khác</t>
  </si>
  <si>
    <t xml:space="preserve"> - Do pháp nhân nắm giữ</t>
  </si>
  <si>
    <t xml:space="preserve"> - Do thể nhân nắm giữ</t>
  </si>
  <si>
    <t xml:space="preserve"> * Giá trị trái phiếu đã chuyển thành cổ phiếu trong năm</t>
  </si>
  <si>
    <t xml:space="preserve"> * Số lượng cổ phiếu quỹ</t>
  </si>
  <si>
    <t>c) Các giao dịch về vốn với các chủ sở hữu và phân phối cổ tức, chia lợi nhuận</t>
  </si>
  <si>
    <t xml:space="preserve"> - Vốn góp đầu năm</t>
  </si>
  <si>
    <t xml:space="preserve"> - Vốn góp tăng trong kỳ</t>
  </si>
  <si>
    <t xml:space="preserve"> - Vốn góp giảm trong kỳ</t>
  </si>
  <si>
    <t xml:space="preserve"> - Vốn góp cuối kỳ</t>
  </si>
  <si>
    <t>Cổ tức, lợi nhuận đã chia</t>
  </si>
  <si>
    <t>d) Cổ tức</t>
  </si>
  <si>
    <t>Cổ tức đã công bố sau ngày kết thúc kỳ kế toán năm</t>
  </si>
  <si>
    <t xml:space="preserve"> - Cổ tức đã công bố trên cổ phiếu phổ thông:</t>
  </si>
  <si>
    <t xml:space="preserve"> - Cổ tức đã công bố trên cổ phiếu ưu đãi</t>
  </si>
  <si>
    <t>Cổ tức của cổ phiếu ưu đãi lũy kế chưa được ghi nhận</t>
  </si>
  <si>
    <t>d) Cổ phiếu</t>
  </si>
  <si>
    <t>Số lượng cổ phiếu đăng ký phát hành</t>
  </si>
  <si>
    <t>Số lượng cổ phiếu đã bán ra công chúng</t>
  </si>
  <si>
    <t xml:space="preserve"> - Cổ phiếu phổ thông</t>
  </si>
  <si>
    <t xml:space="preserve"> - Cổ phiếu ưu đãi</t>
  </si>
  <si>
    <t>Số lượng cổ phiếu được mua lại</t>
  </si>
  <si>
    <t>Số lượng cổ phiếu đang lưu hành</t>
  </si>
  <si>
    <t>* Mệnh giá cổ phiếu đang lưu hành:</t>
  </si>
  <si>
    <t>10.000 VND/cổ phiếu</t>
  </si>
  <si>
    <t>e) Các quỹ của công ty</t>
  </si>
  <si>
    <t xml:space="preserve"> - Quỹ đầu tư phát triển</t>
  </si>
  <si>
    <t xml:space="preserve"> - Quỹ dự phòng tài chính</t>
  </si>
  <si>
    <t>TỔNG DOANH THU BÁN HÀNG VÀ CUNG CẤP DỊCH VỤ</t>
  </si>
  <si>
    <t>Quý I năm 2008</t>
  </si>
  <si>
    <t>Doanh thu bán hàng</t>
  </si>
  <si>
    <t>Doanh thu cung cấp dịch vụ</t>
  </si>
  <si>
    <t>Doanh thu hợp đồng xây dựng</t>
  </si>
  <si>
    <t xml:space="preserve"> - </t>
  </si>
  <si>
    <t xml:space="preserve">Doanh thu của hợp đồng xây dựng được ghi nhận </t>
  </si>
  <si>
    <t>trong kỳ</t>
  </si>
  <si>
    <t>Tổng doanh thu luỹ kế của hợp đồng xây dựng được</t>
  </si>
  <si>
    <t>ghi nhận đến thời điểm lập báo cáo tài chính</t>
  </si>
  <si>
    <t>CÁC KHOẢN GIẢM TRỪ DOANH THU</t>
  </si>
  <si>
    <t>Chiết khấu thương mại</t>
  </si>
  <si>
    <t>Giảm giá hàng bán</t>
  </si>
  <si>
    <t>Hàng bán bị trả lại</t>
  </si>
  <si>
    <t>Thuế GTGT phải nộp (phương pháp trực tiếp)</t>
  </si>
  <si>
    <t>Thuế xuất khẩu</t>
  </si>
  <si>
    <t>DOANH THU THUẦN VỀ BÁN HÀNG VÀ CUNG CẤP DỊCH VỤ</t>
  </si>
  <si>
    <t>Doanh thu thuần sản phẩm, hàng hoá</t>
  </si>
  <si>
    <t>Doanh thu thuần dịch vụ</t>
  </si>
  <si>
    <t>Doanh thu thuần hợp đồng xây dựng</t>
  </si>
  <si>
    <t>GIÁ VỐN HÀNG BÁN</t>
  </si>
  <si>
    <t>Giá vốn của hàng hóa, thành phẩm đã bán</t>
  </si>
  <si>
    <t>Giá vốn của thành phẩm đã bán</t>
  </si>
  <si>
    <t>Giá vốn của dịch vụ đã cung cấp</t>
  </si>
  <si>
    <t>Giá trị còn lại, chi phí nhượng bán, thanh lý của bất động</t>
  </si>
  <si>
    <t>sản đầu tư đã bán</t>
  </si>
  <si>
    <t>Chi phí kinh doanh bất động sản đầu tư</t>
  </si>
  <si>
    <t>Hao hụt, mất mát hàng tồn kho</t>
  </si>
  <si>
    <t>Các khoản chi phí vượt mức bình thường</t>
  </si>
  <si>
    <t>Dự phòng giảm giá hàng tồn kho</t>
  </si>
  <si>
    <t>DOANH THU HOẠT ĐỘNG TÀI CHÍNH</t>
  </si>
  <si>
    <t>Lãi tiền gửi, tiền cho vay</t>
  </si>
  <si>
    <t>Chênh lệch tỷ giá đã thực hiện</t>
  </si>
  <si>
    <t>Cổ tức, lợi nhuận được chia</t>
  </si>
  <si>
    <t>Lãi bán ngoại tệ</t>
  </si>
  <si>
    <t>Lãi chênh lệch tỷ giá đã thực hiện</t>
  </si>
  <si>
    <t>Lãi chênh lệch tỷ giá chưa thực hiện</t>
  </si>
  <si>
    <t>Lãi bán hàng trả chậm</t>
  </si>
  <si>
    <t>Thu từ hỗ trợ lãi suất sau đầu tư</t>
  </si>
  <si>
    <t>Doanh thu hoạt động tài chính khác</t>
  </si>
  <si>
    <t>CHI PHÍ TÀI CHÍNH</t>
  </si>
  <si>
    <t>Lãi tiền vay</t>
  </si>
  <si>
    <t xml:space="preserve">Chênh lệch tỷ giá đã thực hiện </t>
  </si>
  <si>
    <t>Lỗ do thanh lý các khoản đầu tư ngắn hạn, dài hạn</t>
  </si>
  <si>
    <t>Lỗ do bán ngoại tệ</t>
  </si>
  <si>
    <t>Lỗ chênh lệch tỷ giá đã thực hiện</t>
  </si>
  <si>
    <t>Dự phòng giảm giá các khoản đầu tư</t>
  </si>
  <si>
    <t>Chênh lệch tỷ giá chưa thực hiện</t>
  </si>
  <si>
    <t>CHI PHÍ THUẾ THU NHẬP DOANH NGHIỆP HIỆN HÀNH</t>
  </si>
  <si>
    <t>Chi phí thuế thu nhập doanh nghiệp tính trên thu nhập chịu thuế năm hiện hành</t>
  </si>
  <si>
    <t>Điều chỉnh chi phí thuế TNDN của các năm trước và chi phí thuế TNDN hiện hành năm nay</t>
  </si>
  <si>
    <t>CHI PHÍ SẢN XUẤT THEO YẾU TỐ</t>
  </si>
  <si>
    <t>Chi phí nguyên liệu, vật liệu</t>
  </si>
  <si>
    <t>Chi phí nhân công</t>
  </si>
  <si>
    <t>Chi phí khấu hao tài sản cố định</t>
  </si>
  <si>
    <t>Chi phí dịch vụ mua ngoài</t>
  </si>
  <si>
    <t>Chi phí khác bằng tiền</t>
  </si>
  <si>
    <t>NHỮNG THÔNG TIN KHÁC</t>
  </si>
  <si>
    <t>Số liệu so sánh</t>
  </si>
  <si>
    <t xml:space="preserve">Số liệu so sánh là số liệu trên Báo cáo tài chính cho năm tài chính kết thúc ngày 31/12/2007 của Công ty Cổ phần Xi măng và Khoáng sản Yên Bái . </t>
  </si>
  <si>
    <t xml:space="preserve"> Giám đốc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</si>
</sst>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35">
    <font>
      <sz val="12"/>
      <name val=".VnTime"/>
      <family val="0"/>
    </font>
    <font>
      <b/>
      <sz val="10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b/>
      <u val="singleAccounting"/>
      <sz val="11"/>
      <name val="Times New Roman"/>
      <family val="1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sz val="9.5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.Vn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8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22" applyFont="1" applyFill="1" applyBorder="1" applyAlignment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4" fillId="0" borderId="0" xfId="22" applyFont="1" applyFill="1" applyBorder="1" applyAlignment="1" applyProtection="1">
      <alignment/>
      <protection hidden="1"/>
    </xf>
    <xf numFmtId="38" fontId="4" fillId="0" borderId="0" xfId="22" applyNumberFormat="1" applyFont="1" applyFill="1" applyBorder="1" applyAlignment="1" applyProtection="1">
      <alignment/>
      <protection hidden="1"/>
    </xf>
    <xf numFmtId="38" fontId="1" fillId="0" borderId="0" xfId="22" applyNumberFormat="1" applyFont="1" applyFill="1" applyBorder="1" applyAlignment="1" applyProtection="1">
      <alignment horizontal="right"/>
      <protection hidden="1"/>
    </xf>
    <xf numFmtId="0" fontId="1" fillId="0" borderId="0" xfId="22" applyFont="1" applyFill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4" fillId="0" borderId="0" xfId="22" applyFont="1" applyFill="1" applyBorder="1" applyAlignment="1" applyProtection="1">
      <alignment vertical="top"/>
      <protection hidden="1"/>
    </xf>
    <xf numFmtId="38" fontId="1" fillId="0" borderId="0" xfId="22" applyNumberFormat="1" applyFont="1" applyFill="1" applyBorder="1" applyAlignment="1" applyProtection="1">
      <alignment horizontal="right" vertical="top"/>
      <protection hidden="1"/>
    </xf>
    <xf numFmtId="0" fontId="3" fillId="0" borderId="0" xfId="22" applyFont="1" applyFill="1" applyBorder="1" applyAlignment="1" applyProtection="1">
      <alignment vertical="top"/>
      <protection hidden="1"/>
    </xf>
    <xf numFmtId="0" fontId="5" fillId="0" borderId="0" xfId="22" applyFont="1" applyFill="1" applyBorder="1" applyAlignment="1" applyProtection="1">
      <alignment vertical="top"/>
      <protection hidden="1"/>
    </xf>
    <xf numFmtId="3" fontId="6" fillId="0" borderId="0" xfId="22" applyNumberFormat="1" applyFont="1" applyFill="1" applyBorder="1" applyAlignment="1" applyProtection="1">
      <alignment horizontal="centerContinuous" vertical="top"/>
      <protection hidden="1"/>
    </xf>
    <xf numFmtId="0" fontId="3" fillId="0" borderId="0" xfId="22" applyFont="1" applyFill="1" applyBorder="1" applyAlignment="1" applyProtection="1">
      <alignment horizontal="centerContinuous" vertical="top"/>
      <protection hidden="1"/>
    </xf>
    <xf numFmtId="38" fontId="3" fillId="0" borderId="0" xfId="22" applyNumberFormat="1" applyFont="1" applyFill="1" applyBorder="1" applyAlignment="1" applyProtection="1">
      <alignment horizontal="centerContinuous" vertical="top"/>
      <protection hidden="1"/>
    </xf>
    <xf numFmtId="0" fontId="5" fillId="0" borderId="0" xfId="22" applyFont="1" applyFill="1" applyBorder="1" applyAlignment="1" applyProtection="1">
      <alignment horizontal="centerContinuous" vertical="top"/>
      <protection hidden="1"/>
    </xf>
    <xf numFmtId="38" fontId="3" fillId="0" borderId="0" xfId="22" applyNumberFormat="1" applyFont="1" applyFill="1" applyBorder="1" applyAlignment="1" applyProtection="1">
      <alignment vertical="top"/>
      <protection hidden="1"/>
    </xf>
    <xf numFmtId="0" fontId="7" fillId="0" borderId="0" xfId="22" applyFont="1" applyBorder="1" applyAlignment="1" applyProtection="1">
      <alignment horizontal="right" vertical="center"/>
      <protection hidden="1"/>
    </xf>
    <xf numFmtId="3" fontId="1" fillId="0" borderId="0" xfId="22" applyNumberFormat="1" applyFont="1" applyFill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5" fillId="0" borderId="0" xfId="22" applyFont="1" applyFill="1" applyBorder="1" applyAlignment="1" applyProtection="1">
      <alignment vertical="center"/>
      <protection hidden="1"/>
    </xf>
    <xf numFmtId="38" fontId="5" fillId="0" borderId="0" xfId="22" applyNumberFormat="1" applyFont="1" applyFill="1" applyBorder="1" applyAlignment="1" applyProtection="1">
      <alignment vertical="center"/>
      <protection hidden="1"/>
    </xf>
    <xf numFmtId="3" fontId="5" fillId="0" borderId="0" xfId="22" applyNumberFormat="1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vertical="top"/>
      <protection locked="0"/>
    </xf>
    <xf numFmtId="0" fontId="3" fillId="0" borderId="0" xfId="22" applyFont="1" applyFill="1" applyBorder="1" applyAlignment="1" applyProtection="1">
      <alignment horizontal="center" vertical="top"/>
      <protection hidden="1"/>
    </xf>
    <xf numFmtId="0" fontId="4" fillId="0" borderId="0" xfId="22" applyFont="1" applyFill="1" applyBorder="1" applyAlignment="1" applyProtection="1">
      <alignment horizontal="center"/>
      <protection hidden="1"/>
    </xf>
    <xf numFmtId="3" fontId="5" fillId="0" borderId="0" xfId="22" applyNumberFormat="1" applyFont="1" applyFill="1" applyBorder="1" applyAlignment="1" applyProtection="1">
      <alignment vertical="top"/>
      <protection hidden="1"/>
    </xf>
    <xf numFmtId="41" fontId="5" fillId="0" borderId="0" xfId="22" applyNumberFormat="1" applyFont="1" applyFill="1" applyBorder="1" applyAlignment="1" applyProtection="1">
      <alignment vertical="top"/>
      <protection hidden="1"/>
    </xf>
    <xf numFmtId="41" fontId="3" fillId="0" borderId="0" xfId="22" applyNumberFormat="1" applyFont="1" applyFill="1" applyBorder="1" applyAlignment="1" applyProtection="1">
      <alignment vertical="top"/>
      <protection hidden="1"/>
    </xf>
    <xf numFmtId="0" fontId="3" fillId="0" borderId="0" xfId="22" applyFont="1" applyFill="1" applyBorder="1" applyAlignment="1" applyProtection="1">
      <alignment horizontal="left" vertical="top"/>
      <protection hidden="1"/>
    </xf>
    <xf numFmtId="3" fontId="5" fillId="0" borderId="0" xfId="22" applyNumberFormat="1" applyFont="1" applyFill="1" applyBorder="1" applyAlignment="1" applyProtection="1">
      <alignment horizontal="left" vertical="top"/>
      <protection hidden="1"/>
    </xf>
    <xf numFmtId="3" fontId="3" fillId="0" borderId="0" xfId="22" applyNumberFormat="1" applyFont="1" applyFill="1" applyBorder="1" applyAlignment="1" applyProtection="1">
      <alignment horizontal="left" vertical="top"/>
      <protection hidden="1"/>
    </xf>
    <xf numFmtId="0" fontId="5" fillId="0" borderId="0" xfId="22" applyNumberFormat="1" applyFont="1" applyFill="1" applyBorder="1" applyAlignment="1" applyProtection="1">
      <alignment horizontal="left" vertical="top"/>
      <protection hidden="1"/>
    </xf>
    <xf numFmtId="0" fontId="3" fillId="0" borderId="0" xfId="22" applyNumberFormat="1" applyFont="1" applyFill="1" applyBorder="1" applyAlignment="1" applyProtection="1">
      <alignment horizontal="left" vertical="top"/>
      <protection hidden="1"/>
    </xf>
    <xf numFmtId="0" fontId="5" fillId="0" borderId="0" xfId="19" applyNumberFormat="1" applyFont="1" applyFill="1" applyAlignment="1" quotePrefix="1">
      <alignment horizontal="right" vertical="top"/>
      <protection/>
    </xf>
    <xf numFmtId="0" fontId="3" fillId="0" borderId="0" xfId="22" applyNumberFormat="1" applyFont="1" applyFill="1" applyBorder="1" applyAlignment="1" applyProtection="1">
      <alignment horizontal="center" vertical="top" wrapText="1"/>
      <protection hidden="1"/>
    </xf>
    <xf numFmtId="0" fontId="5" fillId="0" borderId="0" xfId="22" applyNumberFormat="1" applyFont="1" applyFill="1" applyBorder="1" applyAlignment="1" applyProtection="1">
      <alignment vertical="top"/>
      <protection hidden="1"/>
    </xf>
    <xf numFmtId="0" fontId="3" fillId="0" borderId="0" xfId="22" applyFont="1" applyFill="1" applyBorder="1" applyAlignment="1" applyProtection="1">
      <alignment horizontal="center" vertical="top" wrapText="1"/>
      <protection hidden="1"/>
    </xf>
    <xf numFmtId="0" fontId="8" fillId="0" borderId="0" xfId="22" applyFont="1" applyFill="1" applyBorder="1" applyAlignment="1" applyProtection="1">
      <alignment horizontal="center"/>
      <protection hidden="1"/>
    </xf>
    <xf numFmtId="0" fontId="7" fillId="0" borderId="0" xfId="22" applyNumberFormat="1" applyFont="1" applyFill="1" applyBorder="1" applyAlignment="1" applyProtection="1">
      <alignment horizontal="left" vertical="top"/>
      <protection hidden="1"/>
    </xf>
    <xf numFmtId="41" fontId="7" fillId="0" borderId="0" xfId="22" applyNumberFormat="1" applyFont="1" applyFill="1" applyBorder="1" applyAlignment="1" applyProtection="1">
      <alignment vertical="top"/>
      <protection hidden="1"/>
    </xf>
    <xf numFmtId="0" fontId="3" fillId="0" borderId="0" xfId="22" applyNumberFormat="1" applyFont="1" applyFill="1" applyBorder="1" applyAlignment="1" applyProtection="1">
      <alignment vertical="top"/>
      <protection hidden="1"/>
    </xf>
    <xf numFmtId="0" fontId="1" fillId="0" borderId="0" xfId="22" applyFont="1" applyFill="1" applyBorder="1" applyAlignment="1" applyProtection="1">
      <alignment horizontal="center"/>
      <protection hidden="1"/>
    </xf>
    <xf numFmtId="0" fontId="5" fillId="0" borderId="0" xfId="22" applyFont="1" applyFill="1" applyBorder="1" applyAlignment="1" applyProtection="1">
      <alignment vertical="top"/>
      <protection locked="0"/>
    </xf>
    <xf numFmtId="38" fontId="5" fillId="0" borderId="0" xfId="22" applyNumberFormat="1" applyFont="1" applyFill="1" applyBorder="1" applyAlignment="1" applyProtection="1">
      <alignment vertical="top"/>
      <protection hidden="1"/>
    </xf>
    <xf numFmtId="38" fontId="6" fillId="0" borderId="0" xfId="22" applyNumberFormat="1" applyFont="1" applyFill="1" applyBorder="1" applyAlignment="1" applyProtection="1">
      <alignment horizontal="centerContinuous" vertical="top"/>
      <protection hidden="1"/>
    </xf>
    <xf numFmtId="0" fontId="9" fillId="0" borderId="0" xfId="22" applyFont="1" applyFill="1" applyBorder="1" applyAlignment="1" applyProtection="1">
      <alignment vertical="top"/>
      <protection locked="0"/>
    </xf>
    <xf numFmtId="0" fontId="10" fillId="0" borderId="0" xfId="22" applyFont="1" applyFill="1" applyBorder="1" applyAlignment="1" applyProtection="1">
      <alignment vertical="top"/>
      <protection hidden="1"/>
    </xf>
    <xf numFmtId="38" fontId="9" fillId="0" borderId="0" xfId="22" applyNumberFormat="1" applyFont="1" applyFill="1" applyBorder="1" applyAlignment="1" applyProtection="1">
      <alignment vertical="top"/>
      <protection hidden="1"/>
    </xf>
    <xf numFmtId="38" fontId="11" fillId="0" borderId="0" xfId="22" applyNumberFormat="1" applyFont="1" applyFill="1" applyBorder="1" applyAlignment="1" applyProtection="1">
      <alignment horizontal="centerContinuous" vertical="top"/>
      <protection hidden="1"/>
    </xf>
    <xf numFmtId="49" fontId="4" fillId="0" borderId="0" xfId="22" applyNumberFormat="1" applyFont="1" applyFill="1" applyBorder="1" applyAlignment="1" applyProtection="1">
      <alignment/>
      <protection hidden="1"/>
    </xf>
    <xf numFmtId="49" fontId="4" fillId="0" borderId="0" xfId="22" applyNumberFormat="1" applyFont="1" applyFill="1" applyBorder="1" applyAlignment="1" applyProtection="1">
      <alignment horizontal="center"/>
      <protection hidden="1"/>
    </xf>
    <xf numFmtId="49" fontId="3" fillId="0" borderId="0" xfId="22" applyNumberFormat="1" applyFont="1" applyFill="1" applyBorder="1" applyAlignment="1" applyProtection="1">
      <alignment horizontal="left" vertical="top"/>
      <protection hidden="1"/>
    </xf>
    <xf numFmtId="49" fontId="3" fillId="0" borderId="0" xfId="22" applyNumberFormat="1" applyFont="1" applyFill="1" applyBorder="1" applyAlignment="1" applyProtection="1">
      <alignment vertical="top"/>
      <protection hidden="1"/>
    </xf>
    <xf numFmtId="49" fontId="12" fillId="0" borderId="0" xfId="22" applyNumberFormat="1" applyFont="1" applyFill="1" applyBorder="1" applyAlignment="1" applyProtection="1">
      <alignment horizontal="left" vertical="top"/>
      <protection hidden="1"/>
    </xf>
    <xf numFmtId="38" fontId="13" fillId="0" borderId="0" xfId="22" applyNumberFormat="1" applyFont="1" applyFill="1" applyBorder="1" applyAlignment="1" applyProtection="1">
      <alignment vertical="top"/>
      <protection hidden="1"/>
    </xf>
    <xf numFmtId="0" fontId="1" fillId="0" borderId="0" xfId="19" applyNumberFormat="1" applyFont="1" applyFill="1" applyBorder="1" applyAlignment="1">
      <alignment horizontal="center" vertical="center" wrapText="1"/>
      <protection/>
    </xf>
    <xf numFmtId="0" fontId="12" fillId="0" borderId="0" xfId="19" applyNumberFormat="1" applyFont="1" applyFill="1" applyAlignment="1">
      <alignment horizontal="left"/>
      <protection/>
    </xf>
    <xf numFmtId="41" fontId="4" fillId="0" borderId="0" xfId="19" applyNumberFormat="1" applyFont="1" applyFill="1" applyBorder="1" applyAlignment="1">
      <alignment vertical="top"/>
      <protection/>
    </xf>
    <xf numFmtId="41" fontId="1" fillId="0" borderId="1" xfId="19" applyNumberFormat="1" applyFont="1" applyFill="1" applyBorder="1" applyAlignment="1">
      <alignment vertical="top"/>
      <protection/>
    </xf>
    <xf numFmtId="0" fontId="5" fillId="0" borderId="0" xfId="19" applyNumberFormat="1" applyFont="1" applyFill="1" applyAlignment="1">
      <alignment horizontal="right" vertical="top"/>
      <protection/>
    </xf>
    <xf numFmtId="49" fontId="4" fillId="0" borderId="0" xfId="22" applyNumberFormat="1" applyFont="1" applyFill="1" applyBorder="1" applyAlignment="1" applyProtection="1">
      <alignment vertical="top"/>
      <protection hidden="1"/>
    </xf>
    <xf numFmtId="49" fontId="10" fillId="0" borderId="0" xfId="22" applyNumberFormat="1" applyFont="1" applyFill="1" applyBorder="1" applyAlignment="1" applyProtection="1">
      <alignment vertical="top"/>
      <protection hidden="1"/>
    </xf>
    <xf numFmtId="0" fontId="3" fillId="0" borderId="0" xfId="19" applyNumberFormat="1" applyFont="1" applyFill="1" applyAlignment="1">
      <alignment horizontal="left" vertical="top"/>
      <protection/>
    </xf>
    <xf numFmtId="0" fontId="5" fillId="0" borderId="0" xfId="19" applyNumberFormat="1" applyFont="1" applyFill="1" applyAlignment="1">
      <alignment horizontal="left" vertical="top"/>
      <protection/>
    </xf>
    <xf numFmtId="2" fontId="3" fillId="0" borderId="0" xfId="19" applyNumberFormat="1" applyFont="1" applyFill="1" applyAlignment="1">
      <alignment vertical="top"/>
      <protection/>
    </xf>
    <xf numFmtId="3" fontId="3" fillId="0" borderId="0" xfId="19" applyNumberFormat="1" applyFont="1" applyFill="1" applyAlignment="1">
      <alignment vertical="top"/>
      <protection/>
    </xf>
    <xf numFmtId="3" fontId="3" fillId="0" borderId="0" xfId="19" applyNumberFormat="1" applyFont="1" applyFill="1" applyAlignment="1">
      <alignment horizontal="center" vertical="top"/>
      <protection/>
    </xf>
    <xf numFmtId="2" fontId="5" fillId="0" borderId="0" xfId="19" applyNumberFormat="1" applyFont="1" applyFill="1" applyAlignment="1">
      <alignment horizontal="center" vertical="top"/>
      <protection/>
    </xf>
    <xf numFmtId="3" fontId="5" fillId="0" borderId="0" xfId="19" applyNumberFormat="1" applyFont="1" applyFill="1" applyAlignment="1">
      <alignment horizontal="center" vertical="top"/>
      <protection/>
    </xf>
    <xf numFmtId="2" fontId="5" fillId="0" borderId="0" xfId="19" applyNumberFormat="1" applyFont="1" applyFill="1" applyAlignment="1">
      <alignment vertical="top"/>
      <protection/>
    </xf>
    <xf numFmtId="3" fontId="5" fillId="0" borderId="0" xfId="19" applyNumberFormat="1" applyFont="1" applyFill="1" applyAlignment="1">
      <alignment vertical="top"/>
      <protection/>
    </xf>
    <xf numFmtId="2" fontId="3" fillId="0" borderId="0" xfId="19" applyNumberFormat="1" applyFont="1" applyFill="1" applyAlignment="1">
      <alignment horizontal="center" vertical="top"/>
      <protection/>
    </xf>
    <xf numFmtId="0" fontId="3" fillId="0" borderId="0" xfId="22" applyFont="1" applyFill="1" applyBorder="1" applyAlignment="1" applyProtection="1">
      <alignment/>
      <protection hidden="1"/>
    </xf>
    <xf numFmtId="0" fontId="3" fillId="0" borderId="0" xfId="22" applyNumberFormat="1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vertical="top"/>
      <protection hidden="1" locked="0"/>
    </xf>
    <xf numFmtId="3" fontId="3" fillId="0" borderId="0" xfId="22" applyNumberFormat="1" applyFont="1" applyFill="1" applyBorder="1" applyAlignment="1" applyProtection="1">
      <alignment vertical="top"/>
      <protection hidden="1"/>
    </xf>
    <xf numFmtId="49" fontId="1" fillId="0" borderId="0" xfId="22" applyNumberFormat="1" applyFont="1" applyFill="1" applyBorder="1" applyAlignment="1" applyProtection="1">
      <alignment horizontal="center"/>
      <protection hidden="1"/>
    </xf>
    <xf numFmtId="0" fontId="5" fillId="0" borderId="0" xfId="22" applyNumberFormat="1" applyFont="1" applyFill="1" applyBorder="1" applyAlignment="1" applyProtection="1">
      <alignment/>
      <protection hidden="1"/>
    </xf>
    <xf numFmtId="0" fontId="3" fillId="0" borderId="0" xfId="22" applyFont="1" applyFill="1" applyBorder="1" applyAlignment="1" applyProtection="1">
      <alignment/>
      <protection hidden="1" locked="0"/>
    </xf>
    <xf numFmtId="3" fontId="3" fillId="0" borderId="0" xfId="22" applyNumberFormat="1" applyFont="1" applyFill="1" applyBorder="1" applyAlignment="1" applyProtection="1">
      <alignment/>
      <protection hidden="1"/>
    </xf>
    <xf numFmtId="0" fontId="5" fillId="0" borderId="0" xfId="22" applyNumberFormat="1" applyFont="1" applyFill="1" applyBorder="1" applyAlignment="1" applyProtection="1">
      <alignment horizontal="center"/>
      <protection hidden="1"/>
    </xf>
    <xf numFmtId="41" fontId="5" fillId="0" borderId="0" xfId="22" applyNumberFormat="1" applyFont="1" applyFill="1" applyBorder="1" applyAlignment="1" applyProtection="1">
      <alignment/>
      <protection hidden="1"/>
    </xf>
    <xf numFmtId="41" fontId="3" fillId="0" borderId="0" xfId="22" applyNumberFormat="1" applyFont="1" applyFill="1" applyBorder="1" applyAlignment="1" applyProtection="1">
      <alignment/>
      <protection hidden="1"/>
    </xf>
    <xf numFmtId="0" fontId="3" fillId="0" borderId="0" xfId="22" applyNumberFormat="1" applyFont="1" applyFill="1" applyBorder="1" applyAlignment="1" applyProtection="1">
      <alignment horizontal="center"/>
      <protection hidden="1"/>
    </xf>
    <xf numFmtId="0" fontId="3" fillId="0" borderId="0" xfId="22" applyNumberFormat="1" applyFont="1" applyFill="1" applyBorder="1" applyAlignment="1" applyProtection="1">
      <alignment/>
      <protection hidden="1"/>
    </xf>
    <xf numFmtId="0" fontId="5" fillId="0" borderId="0" xfId="22" applyNumberFormat="1" applyFont="1" applyFill="1" applyBorder="1" applyAlignment="1" applyProtection="1">
      <alignment horizontal="left"/>
      <protection hidden="1"/>
    </xf>
    <xf numFmtId="41" fontId="1" fillId="0" borderId="0" xfId="19" applyNumberFormat="1" applyFont="1" applyFill="1" applyBorder="1" applyAlignment="1">
      <alignment vertical="top" shrinkToFit="1"/>
      <protection/>
    </xf>
    <xf numFmtId="0" fontId="4" fillId="0" borderId="0" xfId="20" applyNumberFormat="1" applyFont="1" applyFill="1" applyBorder="1" applyAlignment="1">
      <alignment horizontal="center" vertical="top" shrinkToFit="1"/>
      <protection/>
    </xf>
    <xf numFmtId="0" fontId="5" fillId="0" borderId="0" xfId="0" applyFont="1" applyAlignment="1">
      <alignment horizontal="right"/>
    </xf>
    <xf numFmtId="0" fontId="1" fillId="0" borderId="0" xfId="20" applyNumberFormat="1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 applyProtection="1">
      <alignment vertical="top"/>
      <protection hidden="1" locked="0"/>
    </xf>
    <xf numFmtId="0" fontId="3" fillId="0" borderId="0" xfId="22" applyNumberFormat="1" applyFont="1" applyFill="1" applyBorder="1" applyAlignment="1" applyProtection="1">
      <alignment horizontal="center" vertical="top"/>
      <protection hidden="1"/>
    </xf>
    <xf numFmtId="3" fontId="5" fillId="0" borderId="0" xfId="22" applyNumberFormat="1" applyFont="1" applyFill="1" applyBorder="1" applyAlignment="1" applyProtection="1">
      <alignment/>
      <protection hidden="1"/>
    </xf>
    <xf numFmtId="3" fontId="3" fillId="0" borderId="0" xfId="22" applyNumberFormat="1" applyFont="1" applyFill="1" applyBorder="1" applyAlignment="1" applyProtection="1">
      <alignment horizontal="center"/>
      <protection hidden="1"/>
    </xf>
    <xf numFmtId="0" fontId="3" fillId="0" borderId="0" xfId="22" applyFont="1" applyFill="1" applyBorder="1" applyAlignment="1" applyProtection="1">
      <alignment horizontal="center"/>
      <protection hidden="1"/>
    </xf>
    <xf numFmtId="0" fontId="7" fillId="0" borderId="0" xfId="22" applyNumberFormat="1" applyFont="1" applyFill="1" applyBorder="1" applyAlignment="1" applyProtection="1">
      <alignment/>
      <protection hidden="1"/>
    </xf>
    <xf numFmtId="41" fontId="7" fillId="0" borderId="0" xfId="22" applyNumberFormat="1" applyFont="1" applyFill="1" applyBorder="1" applyAlignment="1" applyProtection="1">
      <alignment/>
      <protection hidden="1"/>
    </xf>
    <xf numFmtId="0" fontId="5" fillId="0" borderId="0" xfId="22" applyFont="1" applyFill="1" applyBorder="1" applyAlignment="1" applyProtection="1">
      <alignment/>
      <protection hidden="1"/>
    </xf>
    <xf numFmtId="41" fontId="15" fillId="0" borderId="0" xfId="22" applyNumberFormat="1" applyFont="1" applyFill="1" applyBorder="1" applyAlignment="1" applyProtection="1">
      <alignment/>
      <protection hidden="1"/>
    </xf>
    <xf numFmtId="0" fontId="16" fillId="0" borderId="0" xfId="22" applyFont="1" applyFill="1" applyBorder="1" applyAlignment="1" applyProtection="1">
      <alignment/>
      <protection hidden="1"/>
    </xf>
    <xf numFmtId="0" fontId="5" fillId="0" borderId="0" xfId="19" applyNumberFormat="1" applyFont="1" applyFill="1" applyBorder="1" applyAlignment="1">
      <alignment horizontal="left" vertical="top"/>
      <protection/>
    </xf>
    <xf numFmtId="2" fontId="3" fillId="0" borderId="0" xfId="19" applyNumberFormat="1" applyFont="1" applyFill="1" applyBorder="1" applyAlignment="1">
      <alignment vertical="top"/>
      <protection/>
    </xf>
    <xf numFmtId="3" fontId="3" fillId="0" borderId="0" xfId="19" applyNumberFormat="1" applyFont="1" applyFill="1" applyBorder="1" applyAlignment="1">
      <alignment vertical="top"/>
      <protection/>
    </xf>
    <xf numFmtId="3" fontId="3" fillId="0" borderId="0" xfId="19" applyNumberFormat="1" applyFont="1" applyFill="1" applyBorder="1" applyAlignment="1">
      <alignment horizontal="center" vertical="top"/>
      <protection/>
    </xf>
    <xf numFmtId="2" fontId="5" fillId="0" borderId="0" xfId="19" applyNumberFormat="1" applyFont="1" applyFill="1" applyBorder="1" applyAlignment="1">
      <alignment horizontal="center" vertical="top"/>
      <protection/>
    </xf>
    <xf numFmtId="3" fontId="5" fillId="0" borderId="0" xfId="19" applyNumberFormat="1" applyFont="1" applyFill="1" applyBorder="1" applyAlignment="1">
      <alignment horizontal="center" vertical="top"/>
      <protection/>
    </xf>
    <xf numFmtId="2" fontId="5" fillId="0" borderId="0" xfId="19" applyNumberFormat="1" applyFont="1" applyFill="1" applyBorder="1" applyAlignment="1">
      <alignment vertical="top"/>
      <protection/>
    </xf>
    <xf numFmtId="3" fontId="5" fillId="0" borderId="0" xfId="19" applyNumberFormat="1" applyFont="1" applyFill="1" applyBorder="1" applyAlignment="1">
      <alignment vertical="top"/>
      <protection/>
    </xf>
    <xf numFmtId="2" fontId="4" fillId="0" borderId="0" xfId="19" applyNumberFormat="1" applyFont="1" applyFill="1" applyBorder="1" applyAlignment="1">
      <alignment vertical="top"/>
      <protection/>
    </xf>
    <xf numFmtId="2" fontId="1" fillId="0" borderId="0" xfId="19" applyNumberFormat="1" applyFont="1" applyFill="1" applyBorder="1" applyAlignment="1">
      <alignment vertical="center"/>
      <protection/>
    </xf>
    <xf numFmtId="49" fontId="4" fillId="0" borderId="0" xfId="19" applyNumberFormat="1" applyFont="1" applyFill="1" applyBorder="1" applyAlignment="1">
      <alignment horizontal="center" vertical="top"/>
      <protection/>
    </xf>
    <xf numFmtId="2" fontId="4" fillId="0" borderId="0" xfId="19" applyNumberFormat="1" applyFont="1" applyFill="1" applyBorder="1" applyAlignment="1">
      <alignment horizontal="center" vertical="top"/>
      <protection/>
    </xf>
    <xf numFmtId="1" fontId="4" fillId="0" borderId="0" xfId="19" applyNumberFormat="1" applyFont="1" applyFill="1" applyBorder="1" applyAlignment="1">
      <alignment horizontal="center" vertical="top"/>
      <protection/>
    </xf>
    <xf numFmtId="2" fontId="4" fillId="0" borderId="0" xfId="19" applyNumberFormat="1" applyFont="1" applyFill="1" applyAlignment="1">
      <alignment vertical="top"/>
      <protection/>
    </xf>
    <xf numFmtId="0" fontId="5" fillId="0" borderId="0" xfId="19" applyNumberFormat="1" applyFont="1" applyFill="1" applyBorder="1" applyAlignment="1">
      <alignment horizontal="centerContinuous" vertical="top"/>
      <protection/>
    </xf>
    <xf numFmtId="2" fontId="3" fillId="0" borderId="0" xfId="19" applyNumberFormat="1" applyFont="1" applyFill="1" applyBorder="1" applyAlignment="1">
      <alignment horizontal="centerContinuous" vertical="top"/>
      <protection/>
    </xf>
    <xf numFmtId="41" fontId="4" fillId="0" borderId="2" xfId="20" applyNumberFormat="1" applyFont="1" applyFill="1" applyBorder="1" applyAlignment="1">
      <alignment horizontal="center" vertical="top" shrinkToFit="1"/>
      <protection/>
    </xf>
    <xf numFmtId="41" fontId="25" fillId="0" borderId="0" xfId="20" applyNumberFormat="1" applyFont="1" applyFill="1" applyBorder="1" applyAlignment="1">
      <alignment vertical="top" shrinkToFit="1"/>
      <protection/>
    </xf>
    <xf numFmtId="0" fontId="4" fillId="0" borderId="0" xfId="20" applyNumberFormat="1" applyFont="1" applyFill="1" applyBorder="1" applyAlignment="1">
      <alignment vertical="top" shrinkToFit="1"/>
      <protection/>
    </xf>
    <xf numFmtId="0" fontId="4" fillId="0" borderId="0" xfId="19" applyNumberFormat="1" applyFont="1" applyFill="1" applyBorder="1" applyAlignment="1">
      <alignment vertical="top" shrinkToFit="1"/>
      <protection/>
    </xf>
    <xf numFmtId="3" fontId="5" fillId="0" borderId="0" xfId="22" applyNumberFormat="1" applyFont="1" applyFill="1" applyBorder="1" applyAlignment="1" applyProtection="1">
      <alignment horizontal="centerContinuous" vertical="top"/>
      <protection hidden="1"/>
    </xf>
    <xf numFmtId="0" fontId="1" fillId="0" borderId="0" xfId="19" applyNumberFormat="1" applyFont="1" applyFill="1" applyBorder="1" applyAlignment="1">
      <alignment horizontal="left" vertical="center"/>
      <protection/>
    </xf>
    <xf numFmtId="0" fontId="1" fillId="0" borderId="0" xfId="22" applyFont="1" applyFill="1" applyBorder="1" applyAlignment="1">
      <alignment vertical="center"/>
      <protection/>
    </xf>
    <xf numFmtId="2" fontId="4" fillId="0" borderId="0" xfId="19" applyNumberFormat="1" applyFont="1" applyFill="1" applyBorder="1" applyAlignment="1">
      <alignment vertical="center"/>
      <protection/>
    </xf>
    <xf numFmtId="0" fontId="1" fillId="0" borderId="0" xfId="22" applyNumberFormat="1" applyFont="1" applyFill="1" applyBorder="1" applyAlignment="1">
      <alignment vertical="center"/>
      <protection/>
    </xf>
    <xf numFmtId="3" fontId="1" fillId="0" borderId="0" xfId="22" applyNumberFormat="1" applyFont="1" applyFill="1" applyBorder="1" applyAlignment="1">
      <alignment vertical="center"/>
      <protection/>
    </xf>
    <xf numFmtId="0" fontId="1" fillId="0" borderId="0" xfId="22" applyFont="1" applyFill="1" applyBorder="1" applyAlignment="1">
      <alignment vertical="top"/>
      <protection/>
    </xf>
    <xf numFmtId="0" fontId="1" fillId="0" borderId="0" xfId="22" applyNumberFormat="1" applyFont="1" applyFill="1" applyBorder="1" applyAlignment="1">
      <alignment vertical="top"/>
      <protection/>
    </xf>
    <xf numFmtId="2" fontId="1" fillId="0" borderId="0" xfId="22" applyNumberFormat="1" applyFont="1" applyFill="1" applyBorder="1" applyAlignment="1">
      <alignment vertical="top"/>
      <protection/>
    </xf>
    <xf numFmtId="0" fontId="18" fillId="0" borderId="0" xfId="19" applyNumberFormat="1" applyFont="1" applyFill="1" applyBorder="1" applyAlignment="1">
      <alignment horizontal="right" vertical="top"/>
      <protection/>
    </xf>
    <xf numFmtId="2" fontId="18" fillId="0" borderId="0" xfId="22" applyNumberFormat="1" applyFont="1" applyFill="1" applyBorder="1" applyAlignment="1">
      <alignment vertical="top"/>
      <protection/>
    </xf>
    <xf numFmtId="2" fontId="18" fillId="0" borderId="0" xfId="19" applyNumberFormat="1" applyFont="1" applyFill="1" applyBorder="1" applyAlignment="1">
      <alignment vertical="top"/>
      <protection/>
    </xf>
    <xf numFmtId="0" fontId="18" fillId="0" borderId="0" xfId="22" applyNumberFormat="1" applyFont="1" applyFill="1" applyBorder="1" applyAlignment="1">
      <alignment vertical="top"/>
      <protection/>
    </xf>
    <xf numFmtId="0" fontId="19" fillId="0" borderId="0" xfId="19" applyNumberFormat="1" applyFont="1" applyFill="1" applyBorder="1" applyAlignment="1">
      <alignment horizontal="left" vertical="top"/>
      <protection/>
    </xf>
    <xf numFmtId="2" fontId="4" fillId="0" borderId="0" xfId="22" applyNumberFormat="1" applyFont="1" applyFill="1" applyBorder="1" applyAlignment="1">
      <alignment vertical="top"/>
      <protection/>
    </xf>
    <xf numFmtId="0" fontId="4" fillId="0" borderId="0" xfId="22" applyNumberFormat="1" applyFont="1" applyFill="1" applyBorder="1" applyAlignment="1">
      <alignment vertical="top"/>
      <protection/>
    </xf>
    <xf numFmtId="0" fontId="4" fillId="0" borderId="0" xfId="22" applyFont="1" applyFill="1" applyBorder="1" applyAlignment="1">
      <alignment horizontal="right" vertical="top"/>
      <protection/>
    </xf>
    <xf numFmtId="0" fontId="19" fillId="0" borderId="0" xfId="22" applyFont="1" applyFill="1" applyBorder="1" applyAlignment="1">
      <alignment vertical="top"/>
      <protection/>
    </xf>
    <xf numFmtId="0" fontId="8" fillId="0" borderId="0" xfId="22" applyNumberFormat="1" applyFont="1" applyFill="1" applyBorder="1" applyAlignment="1">
      <alignment vertical="top"/>
      <protection/>
    </xf>
    <xf numFmtId="2" fontId="4" fillId="0" borderId="0" xfId="19" applyNumberFormat="1" applyFont="1" applyBorder="1" applyAlignment="1">
      <alignment vertical="top"/>
      <protection/>
    </xf>
    <xf numFmtId="0" fontId="5" fillId="0" borderId="0" xfId="19" applyNumberFormat="1" applyFont="1" applyFill="1" applyAlignment="1">
      <alignment vertical="top"/>
      <protection/>
    </xf>
    <xf numFmtId="3" fontId="1" fillId="0" borderId="0" xfId="22" applyNumberFormat="1" applyFont="1" applyFill="1" applyBorder="1" applyAlignment="1" applyProtection="1">
      <alignment vertical="justify"/>
      <protection hidden="1"/>
    </xf>
    <xf numFmtId="3" fontId="3" fillId="0" borderId="0" xfId="19" applyNumberFormat="1" applyFont="1" applyFill="1" applyBorder="1" applyAlignment="1">
      <alignment horizontal="centerContinuous" vertical="top"/>
      <protection/>
    </xf>
    <xf numFmtId="3" fontId="4" fillId="0" borderId="0" xfId="19" applyNumberFormat="1" applyFont="1" applyFill="1" applyBorder="1" applyAlignment="1">
      <alignment vertical="top"/>
      <protection/>
    </xf>
    <xf numFmtId="38" fontId="1" fillId="0" borderId="0" xfId="22" applyNumberFormat="1" applyFont="1" applyFill="1" applyBorder="1" applyAlignment="1">
      <alignment horizontal="center" vertical="top"/>
      <protection/>
    </xf>
    <xf numFmtId="3" fontId="18" fillId="0" borderId="0" xfId="19" applyNumberFormat="1" applyFont="1" applyFill="1" applyBorder="1" applyAlignment="1">
      <alignment vertical="top"/>
      <protection/>
    </xf>
    <xf numFmtId="41" fontId="4" fillId="0" borderId="0" xfId="22" applyNumberFormat="1" applyFont="1" applyFill="1" applyBorder="1" applyAlignment="1">
      <alignment horizontal="right" vertical="top"/>
      <protection/>
    </xf>
    <xf numFmtId="41" fontId="4" fillId="0" borderId="0" xfId="19" applyNumberFormat="1" applyFont="1" applyFill="1" applyBorder="1" applyAlignment="1">
      <alignment vertical="top"/>
      <protection/>
    </xf>
    <xf numFmtId="41" fontId="8" fillId="0" borderId="0" xfId="19" applyNumberFormat="1" applyFont="1" applyFill="1" applyBorder="1" applyAlignment="1">
      <alignment vertical="top"/>
      <protection/>
    </xf>
    <xf numFmtId="0" fontId="5" fillId="0" borderId="3" xfId="22" applyFont="1" applyFill="1" applyBorder="1" applyAlignment="1" applyProtection="1">
      <alignment horizontal="centerContinuous" vertical="top"/>
      <protection hidden="1"/>
    </xf>
    <xf numFmtId="0" fontId="3" fillId="0" borderId="3" xfId="22" applyFont="1" applyFill="1" applyBorder="1" applyAlignment="1" applyProtection="1">
      <alignment horizontal="centerContinuous" vertical="top"/>
      <protection hidden="1"/>
    </xf>
    <xf numFmtId="0" fontId="0" fillId="0" borderId="3" xfId="0" applyBorder="1" applyAlignment="1">
      <alignment/>
    </xf>
    <xf numFmtId="0" fontId="3" fillId="0" borderId="3" xfId="22" applyFont="1" applyBorder="1" applyAlignment="1" applyProtection="1">
      <alignment vertical="top"/>
      <protection hidden="1"/>
    </xf>
    <xf numFmtId="0" fontId="1" fillId="0" borderId="3" xfId="22" applyFont="1" applyFill="1" applyBorder="1" applyAlignment="1" applyProtection="1">
      <alignment vertical="top"/>
      <protection hidden="1"/>
    </xf>
    <xf numFmtId="0" fontId="4" fillId="0" borderId="3" xfId="22" applyFont="1" applyFill="1" applyBorder="1" applyAlignment="1" applyProtection="1">
      <alignment vertical="top"/>
      <protection hidden="1"/>
    </xf>
    <xf numFmtId="38" fontId="4" fillId="0" borderId="3" xfId="22" applyNumberFormat="1" applyFont="1" applyFill="1" applyBorder="1" applyAlignment="1" applyProtection="1">
      <alignment vertical="top"/>
      <protection hidden="1"/>
    </xf>
    <xf numFmtId="38" fontId="1" fillId="0" borderId="3" xfId="22" applyNumberFormat="1" applyFont="1" applyFill="1" applyBorder="1" applyAlignment="1" applyProtection="1">
      <alignment horizontal="right" vertical="top"/>
      <protection hidden="1"/>
    </xf>
    <xf numFmtId="3" fontId="5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0" xfId="19" applyNumberFormat="1" applyFont="1" applyAlignment="1">
      <alignment vertical="top"/>
      <protection/>
    </xf>
    <xf numFmtId="0" fontId="17" fillId="0" borderId="0" xfId="19" applyNumberFormat="1" applyFont="1" applyFill="1" applyAlignment="1" quotePrefix="1">
      <alignment horizontal="left" vertical="top"/>
      <protection/>
    </xf>
    <xf numFmtId="0" fontId="3" fillId="0" borderId="0" xfId="19" applyNumberFormat="1" applyFont="1" applyFill="1" applyAlignment="1">
      <alignment vertical="top"/>
      <protection/>
    </xf>
    <xf numFmtId="0" fontId="3" fillId="2" borderId="0" xfId="19" applyNumberFormat="1" applyFont="1" applyFill="1" applyAlignment="1">
      <alignment vertical="top"/>
      <protection/>
    </xf>
    <xf numFmtId="0" fontId="4" fillId="0" borderId="0" xfId="19" applyNumberFormat="1" applyFont="1" applyFill="1" applyAlignment="1">
      <alignment vertical="top"/>
      <protection/>
    </xf>
    <xf numFmtId="0" fontId="3" fillId="0" borderId="0" xfId="19" applyNumberFormat="1" applyFont="1" applyAlignment="1">
      <alignment vertical="top"/>
      <protection/>
    </xf>
    <xf numFmtId="0" fontId="7" fillId="0" borderId="0" xfId="19" applyNumberFormat="1" applyFont="1" applyFill="1" applyAlignment="1">
      <alignment horizontal="right" vertical="top"/>
      <protection/>
    </xf>
    <xf numFmtId="0" fontId="4" fillId="0" borderId="0" xfId="20" applyNumberFormat="1" applyFont="1" applyFill="1" applyBorder="1" applyAlignment="1">
      <alignment vertical="top"/>
      <protection/>
    </xf>
    <xf numFmtId="0" fontId="23" fillId="0" borderId="0" xfId="21" applyNumberFormat="1" applyFont="1" applyFill="1" applyBorder="1" applyAlignment="1">
      <alignment vertical="top"/>
      <protection/>
    </xf>
    <xf numFmtId="0" fontId="24" fillId="0" borderId="0" xfId="21" applyNumberFormat="1" applyFont="1" applyFill="1" applyBorder="1" applyAlignment="1">
      <alignment horizontal="center" vertical="top"/>
      <protection/>
    </xf>
    <xf numFmtId="0" fontId="1" fillId="0" borderId="0" xfId="20" applyNumberFormat="1" applyFont="1" applyFill="1" applyBorder="1" applyAlignment="1">
      <alignment vertical="top"/>
      <protection/>
    </xf>
    <xf numFmtId="41" fontId="1" fillId="0" borderId="0" xfId="20" applyNumberFormat="1" applyFont="1" applyFill="1" applyBorder="1" applyAlignment="1">
      <alignment horizontal="center" vertical="top" shrinkToFit="1"/>
      <protection/>
    </xf>
    <xf numFmtId="41" fontId="1" fillId="0" borderId="0" xfId="20" applyNumberFormat="1" applyFont="1" applyFill="1" applyBorder="1" applyAlignment="1">
      <alignment vertical="top" shrinkToFit="1"/>
      <protection/>
    </xf>
    <xf numFmtId="41" fontId="1" fillId="0" borderId="0" xfId="19" applyNumberFormat="1" applyFont="1" applyFill="1" applyBorder="1" applyAlignment="1">
      <alignment vertical="top" shrinkToFit="1"/>
      <protection/>
    </xf>
    <xf numFmtId="0" fontId="24" fillId="0" borderId="0" xfId="21" applyNumberFormat="1" applyFont="1" applyFill="1" applyBorder="1" applyAlignment="1">
      <alignment vertical="top"/>
      <protection/>
    </xf>
    <xf numFmtId="0" fontId="23" fillId="0" borderId="0" xfId="21" applyNumberFormat="1" applyFont="1" applyFill="1" applyBorder="1" applyAlignment="1" quotePrefix="1">
      <alignment horizontal="left" vertical="top"/>
      <protection/>
    </xf>
    <xf numFmtId="0" fontId="24" fillId="0" borderId="0" xfId="21" applyNumberFormat="1" applyFont="1" applyFill="1" applyBorder="1" applyAlignment="1" quotePrefix="1">
      <alignment horizontal="left" vertical="top"/>
      <protection/>
    </xf>
    <xf numFmtId="41" fontId="0" fillId="0" borderId="0" xfId="0" applyNumberFormat="1" applyAlignment="1">
      <alignment/>
    </xf>
    <xf numFmtId="0" fontId="1" fillId="0" borderId="0" xfId="22" applyNumberFormat="1" applyFont="1" applyFill="1" applyBorder="1" applyAlignment="1" applyProtection="1">
      <alignment vertical="top"/>
      <protection hidden="1"/>
    </xf>
    <xf numFmtId="0" fontId="4" fillId="0" borderId="0" xfId="22" applyNumberFormat="1" applyFont="1" applyFill="1" applyBorder="1" applyAlignment="1" applyProtection="1">
      <alignment vertical="top"/>
      <protection hidden="1"/>
    </xf>
    <xf numFmtId="0" fontId="5" fillId="0" borderId="3" xfId="22" applyNumberFormat="1" applyFont="1" applyFill="1" applyBorder="1" applyAlignment="1" applyProtection="1">
      <alignment vertical="top"/>
      <protection hidden="1"/>
    </xf>
    <xf numFmtId="0" fontId="3" fillId="0" borderId="3" xfId="22" applyNumberFormat="1" applyFont="1" applyFill="1" applyBorder="1" applyAlignment="1" applyProtection="1">
      <alignment vertical="top"/>
      <protection hidden="1"/>
    </xf>
    <xf numFmtId="0" fontId="17" fillId="0" borderId="0" xfId="19" applyNumberFormat="1" applyFont="1" applyFill="1" applyAlignment="1">
      <alignment vertical="top"/>
      <protection/>
    </xf>
    <xf numFmtId="0" fontId="16" fillId="0" borderId="0" xfId="19" applyNumberFormat="1" applyFont="1" applyFill="1" applyAlignment="1">
      <alignment vertical="top"/>
      <protection/>
    </xf>
    <xf numFmtId="0" fontId="5" fillId="0" borderId="0" xfId="19" applyNumberFormat="1" applyFont="1" applyFill="1" applyAlignment="1">
      <alignment horizontal="right" vertical="top"/>
      <protection/>
    </xf>
    <xf numFmtId="0" fontId="3" fillId="0" borderId="0" xfId="19" applyNumberFormat="1" applyFont="1" applyFill="1" applyAlignment="1" quotePrefix="1">
      <alignment horizontal="center" vertical="top"/>
      <protection/>
    </xf>
    <xf numFmtId="0" fontId="3" fillId="0" borderId="0" xfId="19" applyNumberFormat="1" applyFont="1" applyFill="1" applyAlignment="1">
      <alignment horizontal="right" vertical="top"/>
      <protection/>
    </xf>
    <xf numFmtId="14" fontId="3" fillId="0" borderId="0" xfId="19" applyNumberFormat="1" applyFont="1" applyFill="1" applyAlignment="1" quotePrefix="1">
      <alignment horizontal="center" vertical="top"/>
      <protection/>
    </xf>
    <xf numFmtId="41" fontId="4" fillId="0" borderId="0" xfId="19" applyNumberFormat="1" applyFont="1" applyFill="1" applyAlignment="1">
      <alignment vertical="top"/>
      <protection/>
    </xf>
    <xf numFmtId="41" fontId="3" fillId="0" borderId="0" xfId="19" applyNumberFormat="1" applyFont="1" applyFill="1" applyAlignment="1">
      <alignment vertical="top"/>
      <protection/>
    </xf>
    <xf numFmtId="0" fontId="3" fillId="0" borderId="0" xfId="19" applyNumberFormat="1" applyFont="1" applyFill="1" applyAlignment="1" quotePrefix="1">
      <alignment horizontal="right" vertical="top"/>
      <protection/>
    </xf>
    <xf numFmtId="41" fontId="3" fillId="0" borderId="0" xfId="19" applyNumberFormat="1" applyFont="1" applyFill="1" applyBorder="1" applyAlignment="1">
      <alignment vertical="top"/>
      <protection/>
    </xf>
    <xf numFmtId="37" fontId="3" fillId="0" borderId="0" xfId="19" applyNumberFormat="1" applyFont="1" applyFill="1" applyAlignment="1">
      <alignment vertical="top"/>
      <protection/>
    </xf>
    <xf numFmtId="0" fontId="5" fillId="0" borderId="0" xfId="19" applyNumberFormat="1" applyFont="1" applyFill="1" applyBorder="1" applyAlignment="1">
      <alignment horizontal="right" vertical="top"/>
      <protection/>
    </xf>
    <xf numFmtId="0" fontId="3" fillId="0" borderId="0" xfId="19" applyNumberFormat="1" applyFont="1" applyFill="1" applyBorder="1" applyAlignment="1" quotePrefix="1">
      <alignment horizontal="right" vertical="top"/>
      <protection/>
    </xf>
    <xf numFmtId="0" fontId="3" fillId="0" borderId="0" xfId="19" applyNumberFormat="1" applyFont="1" applyFill="1" applyBorder="1" applyAlignment="1">
      <alignment horizontal="right" vertical="top"/>
      <protection/>
    </xf>
    <xf numFmtId="14" fontId="3" fillId="0" borderId="0" xfId="19" applyNumberFormat="1" applyFont="1" applyFill="1" applyBorder="1" applyAlignment="1" quotePrefix="1">
      <alignment horizontal="right" vertical="top"/>
      <protection/>
    </xf>
    <xf numFmtId="0" fontId="3" fillId="0" borderId="0" xfId="20" applyNumberFormat="1" applyFont="1" applyFill="1" applyAlignment="1">
      <alignment vertical="top"/>
      <protection/>
    </xf>
    <xf numFmtId="0" fontId="7" fillId="0" borderId="0" xfId="19" applyNumberFormat="1" applyFont="1" applyFill="1" applyAlignment="1">
      <alignment vertical="top"/>
      <protection/>
    </xf>
    <xf numFmtId="41" fontId="5" fillId="0" borderId="0" xfId="19" applyNumberFormat="1" applyFont="1" applyFill="1" applyBorder="1" applyAlignment="1">
      <alignment vertical="top"/>
      <protection/>
    </xf>
    <xf numFmtId="0" fontId="5" fillId="0" borderId="0" xfId="20" applyNumberFormat="1" applyFont="1" applyFill="1" applyAlignment="1">
      <alignment vertical="top"/>
      <protection/>
    </xf>
    <xf numFmtId="0" fontId="4" fillId="0" borderId="0" xfId="19" applyNumberFormat="1" applyFont="1" applyFill="1" applyBorder="1" applyAlignment="1">
      <alignment vertical="top"/>
      <protection/>
    </xf>
    <xf numFmtId="0" fontId="24" fillId="0" borderId="0" xfId="21" applyNumberFormat="1" applyFont="1" applyFill="1" applyAlignment="1">
      <alignment vertical="top"/>
      <protection/>
    </xf>
    <xf numFmtId="0" fontId="4" fillId="0" borderId="0" xfId="20" applyNumberFormat="1" applyFont="1" applyFill="1" applyAlignment="1">
      <alignment vertical="top"/>
      <protection/>
    </xf>
    <xf numFmtId="41" fontId="4" fillId="0" borderId="0" xfId="20" applyNumberFormat="1" applyFont="1" applyFill="1" applyBorder="1" applyAlignment="1">
      <alignment vertical="top"/>
      <protection/>
    </xf>
    <xf numFmtId="0" fontId="27" fillId="0" borderId="0" xfId="21" applyNumberFormat="1" applyFont="1" applyFill="1" applyAlignment="1">
      <alignment vertical="top"/>
      <protection/>
    </xf>
    <xf numFmtId="41" fontId="1" fillId="0" borderId="0" xfId="20" applyNumberFormat="1" applyFont="1" applyFill="1" applyBorder="1" applyAlignment="1">
      <alignment vertical="top" shrinkToFit="1"/>
      <protection/>
    </xf>
    <xf numFmtId="41" fontId="4" fillId="0" borderId="0" xfId="19" applyNumberFormat="1" applyFont="1" applyFill="1" applyBorder="1" applyAlignment="1">
      <alignment vertical="top" shrinkToFit="1"/>
      <protection/>
    </xf>
    <xf numFmtId="41" fontId="4" fillId="0" borderId="0" xfId="20" applyNumberFormat="1" applyFont="1" applyFill="1" applyBorder="1" applyAlignment="1">
      <alignment horizontal="center" vertical="top" shrinkToFit="1"/>
      <protection/>
    </xf>
    <xf numFmtId="41" fontId="26" fillId="0" borderId="0" xfId="20" applyNumberFormat="1" applyFont="1" applyFill="1" applyBorder="1" applyAlignment="1">
      <alignment vertical="top"/>
      <protection/>
    </xf>
    <xf numFmtId="41" fontId="1" fillId="0" borderId="0" xfId="20" applyNumberFormat="1" applyFont="1" applyFill="1" applyBorder="1" applyAlignment="1">
      <alignment vertical="top"/>
      <protection/>
    </xf>
    <xf numFmtId="0" fontId="4" fillId="0" borderId="0" xfId="21" applyNumberFormat="1" applyFont="1" applyFill="1" applyBorder="1" applyAlignment="1">
      <alignment vertical="top"/>
      <protection/>
    </xf>
    <xf numFmtId="0" fontId="3" fillId="0" borderId="0" xfId="20" applyNumberFormat="1" applyFont="1" applyFill="1" applyAlignment="1">
      <alignment vertical="top" shrinkToFit="1"/>
      <protection/>
    </xf>
    <xf numFmtId="0" fontId="3" fillId="0" borderId="0" xfId="19" applyNumberFormat="1" applyFont="1" applyFill="1" applyAlignment="1">
      <alignment vertical="top" shrinkToFit="1"/>
      <protection/>
    </xf>
    <xf numFmtId="37" fontId="3" fillId="0" borderId="0" xfId="19" applyNumberFormat="1" applyFont="1" applyFill="1" applyBorder="1" applyAlignment="1">
      <alignment vertical="top"/>
      <protection/>
    </xf>
    <xf numFmtId="0" fontId="27" fillId="0" borderId="0" xfId="21" applyNumberFormat="1" applyFont="1" applyFill="1" applyBorder="1" applyAlignment="1">
      <alignment vertical="top"/>
      <protection/>
    </xf>
    <xf numFmtId="41" fontId="4" fillId="0" borderId="0" xfId="20" applyNumberFormat="1" applyFont="1" applyFill="1" applyBorder="1" applyAlignment="1">
      <alignment vertical="center" shrinkToFit="1"/>
      <protection/>
    </xf>
    <xf numFmtId="0" fontId="1" fillId="0" borderId="0" xfId="19" applyNumberFormat="1" applyFont="1" applyFill="1" applyBorder="1" applyAlignment="1">
      <alignment horizontal="center" vertical="top"/>
      <protection/>
    </xf>
    <xf numFmtId="0" fontId="1" fillId="0" borderId="0" xfId="19" applyNumberFormat="1" applyFont="1" applyFill="1" applyAlignment="1">
      <alignment horizontal="right" vertical="top"/>
      <protection/>
    </xf>
    <xf numFmtId="41" fontId="1" fillId="0" borderId="0" xfId="19" applyNumberFormat="1" applyFont="1" applyFill="1" applyBorder="1" applyAlignment="1">
      <alignment vertical="top"/>
      <protection/>
    </xf>
    <xf numFmtId="0" fontId="9" fillId="0" borderId="0" xfId="20" applyNumberFormat="1" applyFont="1" applyFill="1" applyBorder="1" applyAlignment="1">
      <alignment vertical="top"/>
      <protection/>
    </xf>
    <xf numFmtId="0" fontId="3" fillId="0" borderId="0" xfId="20" applyNumberFormat="1" applyFont="1" applyFill="1" applyBorder="1" applyAlignment="1">
      <alignment vertical="top"/>
      <protection/>
    </xf>
    <xf numFmtId="0" fontId="3" fillId="0" borderId="0" xfId="19" applyNumberFormat="1" applyFont="1" applyFill="1" applyBorder="1" applyAlignment="1">
      <alignment vertical="top"/>
      <protection/>
    </xf>
    <xf numFmtId="0" fontId="32" fillId="0" borderId="0" xfId="20" applyNumberFormat="1" applyFont="1" applyFill="1" applyBorder="1" applyAlignment="1">
      <alignment vertical="justify"/>
      <protection/>
    </xf>
    <xf numFmtId="41" fontId="8" fillId="0" borderId="0" xfId="20" applyNumberFormat="1" applyFont="1" applyFill="1" applyBorder="1" applyAlignment="1">
      <alignment vertical="top" shrinkToFit="1"/>
      <protection/>
    </xf>
    <xf numFmtId="41" fontId="8" fillId="0" borderId="0" xfId="19" applyNumberFormat="1" applyFont="1" applyFill="1" applyBorder="1" applyAlignment="1">
      <alignment vertical="top" shrinkToFit="1"/>
      <protection/>
    </xf>
    <xf numFmtId="41" fontId="8" fillId="0" borderId="0" xfId="20" applyNumberFormat="1" applyFont="1" applyFill="1" applyBorder="1" applyAlignment="1">
      <alignment horizontal="center" vertical="top" shrinkToFit="1"/>
      <protection/>
    </xf>
    <xf numFmtId="14" fontId="5" fillId="0" borderId="0" xfId="19" applyNumberFormat="1" applyFont="1" applyFill="1" applyBorder="1" applyAlignment="1">
      <alignment horizontal="left" vertical="top"/>
      <protection/>
    </xf>
    <xf numFmtId="0" fontId="4" fillId="0" borderId="0" xfId="19" applyNumberFormat="1" applyFont="1" applyFill="1" applyBorder="1" applyAlignment="1">
      <alignment horizontal="left" vertical="top"/>
      <protection/>
    </xf>
    <xf numFmtId="41" fontId="18" fillId="0" borderId="0" xfId="20" applyNumberFormat="1" applyFont="1" applyFill="1" applyBorder="1" applyAlignment="1">
      <alignment vertical="justify"/>
      <protection/>
    </xf>
    <xf numFmtId="14" fontId="4" fillId="0" borderId="0" xfId="19" applyNumberFormat="1" applyFont="1" applyFill="1" applyBorder="1" applyAlignment="1">
      <alignment vertical="top"/>
      <protection/>
    </xf>
    <xf numFmtId="0" fontId="4" fillId="0" borderId="0" xfId="20" applyNumberFormat="1" applyFont="1" applyFill="1" applyBorder="1" applyAlignment="1">
      <alignment horizontal="center" vertical="center" wrapText="1"/>
      <protection/>
    </xf>
    <xf numFmtId="41" fontId="4" fillId="0" borderId="0" xfId="20" applyNumberFormat="1" applyFont="1" applyFill="1" applyBorder="1" applyAlignment="1">
      <alignment horizontal="center" vertical="justify"/>
      <protection/>
    </xf>
    <xf numFmtId="0" fontId="1" fillId="0" borderId="0" xfId="19" applyNumberFormat="1" applyFont="1" applyFill="1" applyBorder="1" applyAlignment="1">
      <alignment horizontal="left" vertical="top"/>
      <protection/>
    </xf>
    <xf numFmtId="41" fontId="1" fillId="0" borderId="0" xfId="20" applyNumberFormat="1" applyFont="1" applyFill="1" applyBorder="1" applyAlignment="1">
      <alignment horizontal="center" vertical="center" wrapText="1"/>
      <protection/>
    </xf>
    <xf numFmtId="41" fontId="1" fillId="0" borderId="0" xfId="20" applyNumberFormat="1" applyFont="1" applyFill="1" applyBorder="1" applyAlignment="1">
      <alignment vertical="center" wrapText="1"/>
      <protection/>
    </xf>
    <xf numFmtId="41" fontId="1" fillId="0" borderId="0" xfId="20" applyNumberFormat="1" applyFont="1" applyFill="1" applyBorder="1" applyAlignment="1">
      <alignment vertical="justify"/>
      <protection/>
    </xf>
    <xf numFmtId="0" fontId="7" fillId="0" borderId="0" xfId="19" applyNumberFormat="1" applyFont="1" applyFill="1" applyAlignment="1">
      <alignment horizontal="left" vertical="top"/>
      <protection/>
    </xf>
    <xf numFmtId="0" fontId="16" fillId="0" borderId="0" xfId="19" applyNumberFormat="1" applyFont="1" applyFill="1" applyAlignment="1">
      <alignment horizontal="left" vertical="top"/>
      <protection/>
    </xf>
    <xf numFmtId="41" fontId="8" fillId="0" borderId="0" xfId="19" applyNumberFormat="1" applyFont="1" applyFill="1" applyAlignment="1">
      <alignment vertical="top"/>
      <protection/>
    </xf>
    <xf numFmtId="0" fontId="1" fillId="0" borderId="0" xfId="20" applyNumberFormat="1" applyFont="1" applyFill="1" applyBorder="1" applyAlignment="1">
      <alignment vertical="center" wrapText="1"/>
      <protection/>
    </xf>
    <xf numFmtId="41" fontId="4" fillId="0" borderId="0" xfId="20" applyNumberFormat="1" applyFont="1" applyFill="1" applyBorder="1" applyAlignment="1">
      <alignment vertical="top" shrinkToFit="1"/>
      <protection/>
    </xf>
    <xf numFmtId="41" fontId="1" fillId="0" borderId="1" xfId="20" applyNumberFormat="1" applyFont="1" applyFill="1" applyBorder="1" applyAlignment="1">
      <alignment vertical="center" shrinkToFit="1"/>
      <protection/>
    </xf>
    <xf numFmtId="41" fontId="1" fillId="0" borderId="1" xfId="20" applyNumberFormat="1" applyFont="1" applyFill="1" applyBorder="1" applyAlignment="1">
      <alignment horizontal="center" vertical="center" shrinkToFit="1"/>
      <protection/>
    </xf>
    <xf numFmtId="41" fontId="1" fillId="0" borderId="1" xfId="20" applyNumberFormat="1" applyFont="1" applyFill="1" applyBorder="1" applyAlignment="1">
      <alignment vertical="center"/>
      <protection/>
    </xf>
    <xf numFmtId="41" fontId="4" fillId="0" borderId="3" xfId="20" applyNumberFormat="1" applyFont="1" applyFill="1" applyBorder="1" applyAlignment="1">
      <alignment horizontal="center" vertical="top" shrinkToFit="1"/>
      <protection/>
    </xf>
    <xf numFmtId="0" fontId="4" fillId="0" borderId="0" xfId="19" applyNumberFormat="1" applyFont="1" applyFill="1" applyBorder="1" applyAlignment="1">
      <alignment horizontal="left" vertical="center" wrapText="1"/>
      <protection/>
    </xf>
    <xf numFmtId="0" fontId="4" fillId="0" borderId="0" xfId="20" applyNumberFormat="1" applyFont="1" applyFill="1" applyBorder="1" applyAlignment="1">
      <alignment horizontal="left" vertical="center" wrapText="1"/>
      <protection/>
    </xf>
    <xf numFmtId="41" fontId="4" fillId="0" borderId="0" xfId="20" applyNumberFormat="1" applyFont="1" applyFill="1" applyBorder="1" applyAlignment="1">
      <alignment vertical="justify"/>
      <protection/>
    </xf>
    <xf numFmtId="0" fontId="3" fillId="0" borderId="0" xfId="19" applyNumberFormat="1" applyFont="1" applyFill="1" applyAlignment="1" quotePrefix="1">
      <alignment vertical="top"/>
      <protection/>
    </xf>
    <xf numFmtId="14" fontId="3" fillId="0" borderId="0" xfId="19" applyNumberFormat="1" applyFont="1" applyFill="1" applyAlignment="1" quotePrefix="1">
      <alignment vertical="top"/>
      <protection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9" fontId="4" fillId="0" borderId="0" xfId="23" applyFont="1" applyAlignment="1">
      <alignment vertical="top"/>
    </xf>
    <xf numFmtId="9" fontId="8" fillId="0" borderId="0" xfId="23" applyFont="1" applyAlignment="1">
      <alignment vertical="top"/>
    </xf>
    <xf numFmtId="0" fontId="7" fillId="0" borderId="0" xfId="19" applyNumberFormat="1" applyFont="1" applyFill="1" applyAlignment="1" quotePrefix="1">
      <alignment horizontal="left" vertical="top"/>
      <protection/>
    </xf>
    <xf numFmtId="0" fontId="0" fillId="0" borderId="0" xfId="0" applyBorder="1" applyAlignment="1">
      <alignment vertical="top"/>
    </xf>
    <xf numFmtId="9" fontId="1" fillId="0" borderId="0" xfId="23" applyFont="1" applyBorder="1" applyAlignment="1">
      <alignment vertical="top"/>
    </xf>
    <xf numFmtId="0" fontId="5" fillId="0" borderId="0" xfId="22" applyFont="1" applyFill="1" applyBorder="1" applyAlignment="1" applyProtection="1">
      <alignment horizontal="center" vertical="top"/>
      <protection hidden="1"/>
    </xf>
    <xf numFmtId="41" fontId="4" fillId="0" borderId="3" xfId="20" applyNumberFormat="1" applyFont="1" applyFill="1" applyBorder="1" applyAlignment="1">
      <alignment vertical="top" shrinkToFit="1"/>
      <protection/>
    </xf>
    <xf numFmtId="37" fontId="4" fillId="0" borderId="0" xfId="20" applyNumberFormat="1" applyFont="1" applyFill="1" applyBorder="1" applyAlignment="1">
      <alignment vertical="top"/>
      <protection/>
    </xf>
    <xf numFmtId="37" fontId="4" fillId="0" borderId="0" xfId="20" applyNumberFormat="1" applyFont="1" applyFill="1" applyBorder="1" applyAlignment="1">
      <alignment vertical="top" shrinkToFit="1"/>
      <protection/>
    </xf>
    <xf numFmtId="37" fontId="4" fillId="0" borderId="0" xfId="19" applyNumberFormat="1" applyFont="1" applyFill="1" applyBorder="1" applyAlignment="1">
      <alignment vertical="top" shrinkToFit="1"/>
      <protection/>
    </xf>
    <xf numFmtId="0" fontId="3" fillId="0" borderId="0" xfId="19" applyNumberFormat="1" applyFont="1" applyFill="1" applyAlignment="1" quotePrefix="1">
      <alignment horizontal="left" vertical="center"/>
      <protection/>
    </xf>
    <xf numFmtId="0" fontId="5" fillId="0" borderId="0" xfId="19" applyNumberFormat="1" applyFont="1" applyFill="1" applyAlignment="1" quotePrefix="1">
      <alignment horizontal="left" vertical="top"/>
      <protection/>
    </xf>
    <xf numFmtId="0" fontId="3" fillId="0" borderId="0" xfId="19" applyNumberFormat="1" applyFont="1" applyFill="1" applyAlignment="1" quotePrefix="1">
      <alignment horizontal="left" vertical="top"/>
      <protection/>
    </xf>
    <xf numFmtId="41" fontId="5" fillId="0" borderId="0" xfId="19" applyNumberFormat="1" applyFont="1" applyFill="1" applyAlignment="1">
      <alignment horizontal="right" vertical="top"/>
      <protection/>
    </xf>
    <xf numFmtId="0" fontId="4" fillId="0" borderId="0" xfId="19" applyNumberFormat="1" applyFont="1" applyAlignment="1">
      <alignment vertical="top"/>
      <protection/>
    </xf>
    <xf numFmtId="0" fontId="17" fillId="0" borderId="0" xfId="19" applyNumberFormat="1" applyFont="1" applyFill="1" applyAlignment="1">
      <alignment horizontal="left" vertical="top"/>
      <protection/>
    </xf>
    <xf numFmtId="41" fontId="4" fillId="0" borderId="0" xfId="19" applyNumberFormat="1" applyFont="1" applyFill="1" applyBorder="1" applyAlignment="1">
      <alignment horizontal="right" vertical="top"/>
      <protection/>
    </xf>
    <xf numFmtId="37" fontId="5" fillId="0" borderId="0" xfId="19" applyNumberFormat="1" applyFont="1" applyFill="1" applyBorder="1" applyAlignment="1">
      <alignment vertical="top"/>
      <protection/>
    </xf>
    <xf numFmtId="41" fontId="8" fillId="3" borderId="0" xfId="19" applyNumberFormat="1" applyFont="1" applyFill="1" applyAlignment="1">
      <alignment vertical="top"/>
      <protection/>
    </xf>
    <xf numFmtId="41" fontId="3" fillId="0" borderId="3" xfId="22" applyNumberFormat="1" applyFont="1" applyFill="1" applyBorder="1" applyAlignment="1" applyProtection="1">
      <alignment vertical="top"/>
      <protection hidden="1"/>
    </xf>
    <xf numFmtId="0" fontId="5" fillId="0" borderId="0" xfId="22" applyNumberFormat="1" applyFont="1" applyFill="1" applyBorder="1" applyAlignment="1" applyProtection="1">
      <alignment horizontal="center" vertical="top" wrapText="1"/>
      <protection hidden="1"/>
    </xf>
    <xf numFmtId="41" fontId="5" fillId="0" borderId="0" xfId="22" applyNumberFormat="1" applyFont="1" applyFill="1" applyBorder="1" applyAlignment="1" applyProtection="1">
      <alignment vertical="top"/>
      <protection hidden="1"/>
    </xf>
    <xf numFmtId="3" fontId="5" fillId="0" borderId="0" xfId="22" applyNumberFormat="1" applyFont="1" applyFill="1" applyBorder="1" applyAlignment="1" applyProtection="1">
      <alignment horizontal="center" vertical="top"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41" fontId="7" fillId="0" borderId="0" xfId="22" applyNumberFormat="1" applyFont="1" applyFill="1" applyBorder="1" applyAlignment="1" applyProtection="1">
      <alignment vertical="top"/>
      <protection hidden="1"/>
    </xf>
    <xf numFmtId="41" fontId="8" fillId="0" borderId="0" xfId="22" applyNumberFormat="1" applyFont="1" applyFill="1" applyBorder="1" applyAlignment="1" applyProtection="1">
      <alignment vertical="top"/>
      <protection hidden="1"/>
    </xf>
    <xf numFmtId="3" fontId="3" fillId="0" borderId="0" xfId="22" applyNumberFormat="1" applyFont="1" applyFill="1" applyBorder="1" applyAlignment="1" applyProtection="1">
      <alignment horizontal="center" vertical="top" wrapText="1"/>
      <protection hidden="1"/>
    </xf>
    <xf numFmtId="41" fontId="33" fillId="0" borderId="0" xfId="19" applyNumberFormat="1" applyFont="1" applyFill="1" applyBorder="1" applyAlignment="1">
      <alignment vertical="top"/>
      <protection/>
    </xf>
    <xf numFmtId="0" fontId="3" fillId="0" borderId="0" xfId="19" applyNumberFormat="1" applyFont="1" applyFill="1" applyAlignment="1">
      <alignment horizontal="center" vertical="top"/>
      <protection/>
    </xf>
    <xf numFmtId="0" fontId="5" fillId="0" borderId="0" xfId="19" applyNumberFormat="1" applyFont="1" applyFill="1" applyAlignment="1">
      <alignment horizontal="center" vertical="top"/>
      <protection/>
    </xf>
    <xf numFmtId="41" fontId="4" fillId="0" borderId="0" xfId="22" applyNumberFormat="1" applyFont="1" applyFill="1" applyBorder="1" applyAlignment="1" applyProtection="1">
      <alignment vertical="top"/>
      <protection locked="0"/>
    </xf>
    <xf numFmtId="41" fontId="1" fillId="0" borderId="0" xfId="22" applyNumberFormat="1" applyFont="1" applyFill="1" applyBorder="1" applyAlignment="1">
      <alignment horizontal="right" vertical="top"/>
      <protection/>
    </xf>
    <xf numFmtId="41" fontId="4" fillId="0" borderId="0" xfId="22" applyNumberFormat="1" applyFont="1" applyFill="1" applyBorder="1" applyAlignment="1">
      <alignment horizontal="right" vertical="top"/>
      <protection/>
    </xf>
    <xf numFmtId="41" fontId="1" fillId="0" borderId="0" xfId="22" applyNumberFormat="1" applyFont="1" applyFill="1" applyBorder="1" applyAlignment="1">
      <alignment vertical="top"/>
      <protection/>
    </xf>
    <xf numFmtId="41" fontId="19" fillId="0" borderId="0" xfId="22" applyNumberFormat="1" applyFont="1" applyFill="1" applyBorder="1" applyAlignment="1">
      <alignment vertical="top"/>
      <protection/>
    </xf>
    <xf numFmtId="3" fontId="1" fillId="0" borderId="0" xfId="22" applyNumberFormat="1" applyFont="1" applyFill="1" applyBorder="1" applyAlignment="1" applyProtection="1">
      <alignment horizontal="center" vertical="justify"/>
      <protection hidden="1"/>
    </xf>
    <xf numFmtId="49" fontId="1" fillId="0" borderId="0" xfId="22" applyNumberFormat="1" applyFont="1" applyFill="1" applyBorder="1" applyAlignment="1">
      <alignment horizontal="center" vertical="center"/>
      <protection/>
    </xf>
    <xf numFmtId="41" fontId="5" fillId="0" borderId="0" xfId="22" applyNumberFormat="1" applyFont="1" applyFill="1" applyBorder="1" applyAlignment="1" applyProtection="1">
      <alignment/>
      <protection hidden="1"/>
    </xf>
    <xf numFmtId="0" fontId="3" fillId="0" borderId="0" xfId="22" applyFont="1" applyFill="1" applyBorder="1" applyAlignment="1" applyProtection="1">
      <alignment horizontal="center" vertical="top"/>
      <protection hidden="1"/>
    </xf>
    <xf numFmtId="3" fontId="3" fillId="0" borderId="0" xfId="22" applyNumberFormat="1" applyFont="1" applyFill="1" applyBorder="1" applyAlignment="1" applyProtection="1">
      <alignment vertical="top"/>
      <protection hidden="1"/>
    </xf>
    <xf numFmtId="0" fontId="5" fillId="0" borderId="0" xfId="22" applyNumberFormat="1" applyFont="1" applyFill="1" applyBorder="1" applyAlignment="1" applyProtection="1">
      <alignment horizontal="center"/>
      <protection hidden="1"/>
    </xf>
    <xf numFmtId="41" fontId="14" fillId="0" borderId="0" xfId="22" applyNumberFormat="1" applyFont="1" applyFill="1" applyBorder="1" applyAlignment="1" applyProtection="1">
      <alignment/>
      <protection hidden="1"/>
    </xf>
    <xf numFmtId="0" fontId="3" fillId="0" borderId="0" xfId="22" applyFont="1" applyFill="1" applyBorder="1" applyAlignment="1" applyProtection="1">
      <alignment horizontal="center"/>
      <protection hidden="1"/>
    </xf>
    <xf numFmtId="0" fontId="3" fillId="0" borderId="0" xfId="22" applyNumberFormat="1" applyFont="1" applyFill="1" applyBorder="1" applyAlignment="1" applyProtection="1">
      <alignment horizontal="center"/>
      <protection hidden="1"/>
    </xf>
    <xf numFmtId="41" fontId="3" fillId="0" borderId="0" xfId="22" applyNumberFormat="1" applyFont="1" applyFill="1" applyBorder="1" applyAlignment="1" applyProtection="1">
      <alignment/>
      <protection hidden="1"/>
    </xf>
    <xf numFmtId="3" fontId="3" fillId="0" borderId="0" xfId="22" applyNumberFormat="1" applyFont="1" applyFill="1" applyBorder="1" applyAlignment="1" applyProtection="1">
      <alignment horizontal="center"/>
      <protection hidden="1"/>
    </xf>
    <xf numFmtId="41" fontId="7" fillId="0" borderId="0" xfId="22" applyNumberFormat="1" applyFont="1" applyFill="1" applyBorder="1" applyAlignment="1" applyProtection="1">
      <alignment/>
      <protection hidden="1"/>
    </xf>
    <xf numFmtId="41" fontId="3" fillId="0" borderId="0" xfId="22" applyNumberFormat="1" applyFont="1" applyFill="1" applyBorder="1" applyAlignment="1" applyProtection="1">
      <alignment vertical="top"/>
      <protection hidden="1"/>
    </xf>
    <xf numFmtId="3" fontId="5" fillId="0" borderId="0" xfId="22" applyNumberFormat="1" applyFont="1" applyFill="1" applyBorder="1" applyAlignment="1" applyProtection="1">
      <alignment horizontal="center"/>
      <protection hidden="1"/>
    </xf>
    <xf numFmtId="0" fontId="5" fillId="0" borderId="0" xfId="22" applyNumberFormat="1" applyFont="1" applyFill="1" applyBorder="1" applyAlignment="1">
      <alignment horizontal="center" vertical="center"/>
      <protection/>
    </xf>
    <xf numFmtId="164" fontId="3" fillId="0" borderId="0" xfId="22" applyNumberFormat="1" applyFont="1" applyFill="1" applyBorder="1" applyAlignment="1" applyProtection="1">
      <alignment vertical="top"/>
      <protection hidden="1"/>
    </xf>
    <xf numFmtId="38" fontId="3" fillId="0" borderId="0" xfId="22" applyNumberFormat="1" applyFont="1" applyFill="1" applyBorder="1" applyAlignment="1" applyProtection="1">
      <alignment vertical="top"/>
      <protection hidden="1"/>
    </xf>
    <xf numFmtId="0" fontId="9" fillId="0" borderId="0" xfId="22" applyNumberFormat="1" applyFont="1" applyFill="1" applyBorder="1" applyAlignment="1" applyProtection="1">
      <alignment horizontal="center" vertical="top" wrapText="1"/>
      <protection hidden="1"/>
    </xf>
    <xf numFmtId="41" fontId="5" fillId="0" borderId="1" xfId="22" applyNumberFormat="1" applyFont="1" applyFill="1" applyBorder="1" applyAlignment="1" applyProtection="1">
      <alignment vertical="top"/>
      <protection hidden="1"/>
    </xf>
    <xf numFmtId="38" fontId="5" fillId="0" borderId="0" xfId="22" applyNumberFormat="1" applyFont="1" applyFill="1" applyBorder="1" applyAlignment="1" applyProtection="1">
      <alignment horizontal="center" vertical="center"/>
      <protection hidden="1"/>
    </xf>
    <xf numFmtId="0" fontId="3" fillId="0" borderId="0" xfId="22" applyNumberFormat="1" applyFont="1" applyFill="1" applyBorder="1" applyAlignment="1" applyProtection="1">
      <alignment horizontal="center" vertical="top" wrapText="1"/>
      <protection hidden="1"/>
    </xf>
    <xf numFmtId="0" fontId="3" fillId="0" borderId="0" xfId="22" applyFont="1" applyFill="1" applyBorder="1" applyAlignment="1" applyProtection="1">
      <alignment horizontal="center" vertical="top" wrapText="1"/>
      <protection hidden="1"/>
    </xf>
    <xf numFmtId="0" fontId="3" fillId="0" borderId="0" xfId="19" applyNumberFormat="1" applyFont="1" applyFill="1" applyAlignment="1">
      <alignment horizontal="justify" vertical="center" wrapText="1"/>
      <protection/>
    </xf>
    <xf numFmtId="41" fontId="4" fillId="3" borderId="0" xfId="19" applyNumberFormat="1" applyFont="1" applyFill="1" applyBorder="1" applyAlignment="1">
      <alignment vertical="top"/>
      <protection/>
    </xf>
    <xf numFmtId="41" fontId="4" fillId="3" borderId="0" xfId="19" applyNumberFormat="1" applyFont="1" applyFill="1" applyAlignment="1">
      <alignment vertical="top"/>
      <protection/>
    </xf>
    <xf numFmtId="41" fontId="4" fillId="3" borderId="0" xfId="19" applyNumberFormat="1" applyFont="1" applyFill="1" applyAlignment="1">
      <alignment horizontal="center" vertical="top"/>
      <protection/>
    </xf>
    <xf numFmtId="41" fontId="8" fillId="3" borderId="0" xfId="19" applyNumberFormat="1" applyFont="1" applyFill="1" applyAlignment="1">
      <alignment vertical="top"/>
      <protection/>
    </xf>
    <xf numFmtId="41" fontId="4" fillId="0" borderId="0" xfId="19" applyNumberFormat="1" applyFont="1" applyFill="1" applyAlignment="1">
      <alignment vertical="top"/>
      <protection/>
    </xf>
    <xf numFmtId="41" fontId="8" fillId="0" borderId="0" xfId="19" applyNumberFormat="1" applyFont="1" applyFill="1" applyBorder="1" applyAlignment="1">
      <alignment vertical="top"/>
      <protection/>
    </xf>
    <xf numFmtId="37" fontId="5" fillId="0" borderId="0" xfId="19" applyNumberFormat="1" applyFont="1" applyFill="1" applyAlignment="1">
      <alignment vertical="top"/>
      <protection/>
    </xf>
    <xf numFmtId="37" fontId="3" fillId="0" borderId="0" xfId="19" applyNumberFormat="1" applyFont="1" applyFill="1" applyAlignment="1">
      <alignment vertical="top"/>
      <protection/>
    </xf>
    <xf numFmtId="41" fontId="4" fillId="0" borderId="4" xfId="19" applyNumberFormat="1" applyFont="1" applyBorder="1" applyAlignment="1">
      <alignment horizontal="center" vertical="top"/>
      <protection/>
    </xf>
    <xf numFmtId="0" fontId="4" fillId="0" borderId="4" xfId="19" applyNumberFormat="1" applyFont="1" applyBorder="1" applyAlignment="1">
      <alignment horizontal="center" vertical="top"/>
      <protection/>
    </xf>
    <xf numFmtId="38" fontId="4" fillId="0" borderId="4" xfId="19" applyNumberFormat="1" applyFont="1" applyBorder="1" applyAlignment="1">
      <alignment horizontal="right" vertical="top"/>
      <protection/>
    </xf>
    <xf numFmtId="0" fontId="4" fillId="0" borderId="4" xfId="19" applyNumberFormat="1" applyFont="1" applyBorder="1" applyAlignment="1">
      <alignment horizontal="right" vertical="top"/>
      <protection/>
    </xf>
    <xf numFmtId="41" fontId="4" fillId="0" borderId="0" xfId="19" applyNumberFormat="1" applyFont="1" applyFill="1" applyAlignment="1">
      <alignment horizontal="center" vertical="top"/>
      <protection/>
    </xf>
    <xf numFmtId="41" fontId="4" fillId="0" borderId="0" xfId="19" applyNumberFormat="1" applyFont="1" applyFill="1" applyBorder="1" applyAlignment="1">
      <alignment horizontal="center" vertical="top"/>
      <protection/>
    </xf>
    <xf numFmtId="41" fontId="8" fillId="0" borderId="0" xfId="19" applyNumberFormat="1" applyFont="1" applyFill="1" applyAlignment="1">
      <alignment vertical="top"/>
      <protection/>
    </xf>
    <xf numFmtId="49" fontId="5" fillId="0" borderId="3" xfId="19" applyNumberFormat="1" applyFont="1" applyFill="1" applyBorder="1" applyAlignment="1">
      <alignment horizontal="right" vertical="top"/>
      <protection/>
    </xf>
    <xf numFmtId="41" fontId="5" fillId="0" borderId="3" xfId="19" applyNumberFormat="1" applyFont="1" applyFill="1" applyBorder="1" applyAlignment="1">
      <alignment horizontal="right" vertical="top"/>
      <protection/>
    </xf>
    <xf numFmtId="37" fontId="5" fillId="0" borderId="3" xfId="19" applyNumberFormat="1" applyFont="1" applyFill="1" applyBorder="1" applyAlignment="1" quotePrefix="1">
      <alignment horizontal="right" vertical="top"/>
      <protection/>
    </xf>
    <xf numFmtId="41" fontId="3" fillId="0" borderId="4" xfId="19" applyNumberFormat="1" applyFont="1" applyFill="1" applyBorder="1" applyAlignment="1">
      <alignment vertical="top"/>
      <protection/>
    </xf>
    <xf numFmtId="41" fontId="3" fillId="0" borderId="5" xfId="19" applyNumberFormat="1" applyFont="1" applyFill="1" applyBorder="1" applyAlignment="1">
      <alignment vertical="top"/>
      <protection/>
    </xf>
    <xf numFmtId="41" fontId="7" fillId="0" borderId="6" xfId="19" applyNumberFormat="1" applyFont="1" applyFill="1" applyBorder="1" applyAlignment="1">
      <alignment vertical="top"/>
      <protection/>
    </xf>
    <xf numFmtId="41" fontId="3" fillId="0" borderId="6" xfId="19" applyNumberFormat="1" applyFont="1" applyFill="1" applyBorder="1" applyAlignment="1">
      <alignment vertical="top"/>
      <protection/>
    </xf>
    <xf numFmtId="41" fontId="5" fillId="0" borderId="0" xfId="19" applyNumberFormat="1" applyFont="1" applyFill="1" applyBorder="1" applyAlignment="1">
      <alignment vertical="top"/>
      <protection/>
    </xf>
    <xf numFmtId="37" fontId="4" fillId="0" borderId="0" xfId="20" applyNumberFormat="1" applyFont="1" applyFill="1" applyBorder="1" applyAlignment="1">
      <alignment vertical="top" shrinkToFit="1"/>
      <protection/>
    </xf>
    <xf numFmtId="37" fontId="4" fillId="0" borderId="0" xfId="19" applyNumberFormat="1" applyFont="1" applyFill="1" applyBorder="1" applyAlignment="1">
      <alignment vertical="top" shrinkToFit="1"/>
      <protection/>
    </xf>
    <xf numFmtId="37" fontId="4" fillId="0" borderId="0" xfId="20" applyNumberFormat="1" applyFont="1" applyFill="1" applyBorder="1" applyAlignment="1">
      <alignment vertical="top"/>
      <protection/>
    </xf>
    <xf numFmtId="41" fontId="8" fillId="0" borderId="0" xfId="19" applyNumberFormat="1" applyFont="1" applyFill="1" applyBorder="1" applyAlignment="1">
      <alignment horizontal="center" vertical="top"/>
      <protection/>
    </xf>
    <xf numFmtId="3" fontId="1" fillId="0" borderId="1" xfId="0" applyNumberFormat="1" applyFont="1" applyBorder="1" applyAlignment="1">
      <alignment horizontal="right" vertical="top"/>
    </xf>
    <xf numFmtId="41" fontId="8" fillId="0" borderId="0" xfId="19" applyNumberFormat="1" applyFont="1" applyFill="1" applyAlignment="1">
      <alignment horizontal="center" vertical="top"/>
      <protection/>
    </xf>
    <xf numFmtId="37" fontId="5" fillId="0" borderId="3" xfId="19" applyNumberFormat="1" applyFont="1" applyFill="1" applyBorder="1" applyAlignment="1">
      <alignment horizontal="right" vertical="top"/>
      <protection/>
    </xf>
    <xf numFmtId="41" fontId="4" fillId="0" borderId="0" xfId="20" applyNumberFormat="1" applyFont="1" applyFill="1" applyBorder="1" applyAlignment="1">
      <alignment horizontal="center" vertical="center" wrapText="1"/>
      <protection/>
    </xf>
    <xf numFmtId="41" fontId="4" fillId="0" borderId="0" xfId="20" applyNumberFormat="1" applyFont="1" applyFill="1" applyBorder="1" applyAlignment="1">
      <alignment horizontal="center" vertical="center"/>
      <protection/>
    </xf>
    <xf numFmtId="41" fontId="1" fillId="0" borderId="0" xfId="20" applyNumberFormat="1" applyFont="1" applyFill="1" applyBorder="1" applyAlignment="1">
      <alignment horizontal="center" vertical="center" wrapText="1"/>
      <protection/>
    </xf>
    <xf numFmtId="41" fontId="32" fillId="0" borderId="1" xfId="20" applyNumberFormat="1" applyFont="1" applyFill="1" applyBorder="1" applyAlignment="1">
      <alignment horizontal="center" vertical="center" wrapText="1"/>
      <protection/>
    </xf>
    <xf numFmtId="41" fontId="1" fillId="0" borderId="1" xfId="20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left" vertical="center" wrapText="1"/>
      <protection/>
    </xf>
    <xf numFmtId="0" fontId="4" fillId="0" borderId="0" xfId="20" applyNumberFormat="1" applyFont="1" applyFill="1" applyBorder="1" applyAlignment="1">
      <alignment horizontal="left" vertical="center" wrapText="1"/>
      <protection/>
    </xf>
    <xf numFmtId="0" fontId="4" fillId="0" borderId="0" xfId="20" applyNumberFormat="1" applyFont="1" applyFill="1" applyBorder="1" applyAlignment="1">
      <alignment horizontal="center" vertical="center" wrapText="1"/>
      <protection/>
    </xf>
    <xf numFmtId="0" fontId="19" fillId="0" borderId="0" xfId="20" applyNumberFormat="1" applyFont="1" applyFill="1" applyBorder="1" applyAlignment="1">
      <alignment horizontal="center" vertical="center" wrapText="1"/>
      <protection/>
    </xf>
    <xf numFmtId="41" fontId="19" fillId="0" borderId="0" xfId="20" applyNumberFormat="1" applyFont="1" applyFill="1" applyBorder="1" applyAlignment="1">
      <alignment horizontal="center" vertical="center" wrapText="1"/>
      <protection/>
    </xf>
    <xf numFmtId="41" fontId="19" fillId="0" borderId="0" xfId="20" applyNumberFormat="1" applyFont="1" applyFill="1" applyBorder="1" applyAlignment="1">
      <alignment horizontal="center" vertical="center"/>
      <protection/>
    </xf>
    <xf numFmtId="0" fontId="4" fillId="2" borderId="0" xfId="20" applyNumberFormat="1" applyFont="1" applyFill="1" applyBorder="1" applyAlignment="1">
      <alignment horizontal="center" vertical="center" wrapText="1"/>
      <protection/>
    </xf>
    <xf numFmtId="41" fontId="1" fillId="0" borderId="0" xfId="20" applyNumberFormat="1" applyFont="1" applyFill="1" applyBorder="1" applyAlignment="1">
      <alignment horizontal="center" vertical="justify" wrapText="1"/>
      <protection/>
    </xf>
    <xf numFmtId="41" fontId="1" fillId="0" borderId="0" xfId="20" applyNumberFormat="1" applyFont="1" applyFill="1" applyBorder="1" applyAlignment="1">
      <alignment horizontal="center" vertical="justify"/>
      <protection/>
    </xf>
    <xf numFmtId="41" fontId="4" fillId="0" borderId="0" xfId="20" applyNumberFormat="1" applyFont="1" applyFill="1" applyBorder="1" applyAlignment="1">
      <alignment horizontal="center" vertical="justify"/>
      <protection/>
    </xf>
    <xf numFmtId="0" fontId="4" fillId="0" borderId="0" xfId="20" applyNumberFormat="1" applyFont="1" applyFill="1" applyBorder="1" applyAlignment="1">
      <alignment horizontal="center" vertical="justify"/>
      <protection/>
    </xf>
    <xf numFmtId="0" fontId="32" fillId="0" borderId="0" xfId="20" applyNumberFormat="1" applyFont="1" applyFill="1" applyBorder="1" applyAlignment="1">
      <alignment horizontal="left" vertical="center" wrapText="1"/>
      <protection/>
    </xf>
    <xf numFmtId="0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19" applyNumberFormat="1" applyFont="1" applyFill="1" applyAlignment="1" quotePrefix="1">
      <alignment horizontal="right" vertical="top"/>
      <protection/>
    </xf>
    <xf numFmtId="14" fontId="1" fillId="0" borderId="0" xfId="19" applyNumberFormat="1" applyFont="1" applyFill="1" applyAlignment="1" quotePrefix="1">
      <alignment horizontal="right" vertical="top"/>
      <protection/>
    </xf>
    <xf numFmtId="41" fontId="3" fillId="0" borderId="0" xfId="19" applyNumberFormat="1" applyFont="1" applyFill="1" applyBorder="1" applyAlignment="1">
      <alignment vertical="top"/>
      <protection/>
    </xf>
    <xf numFmtId="0" fontId="3" fillId="0" borderId="0" xfId="19" applyNumberFormat="1" applyFont="1" applyFill="1" applyAlignment="1">
      <alignment horizontal="justify" vertical="justify" wrapText="1"/>
      <protection/>
    </xf>
    <xf numFmtId="0" fontId="1" fillId="0" borderId="0" xfId="19" applyNumberFormat="1" applyFont="1" applyFill="1" applyBorder="1" applyAlignment="1">
      <alignment horizontal="center" vertical="top"/>
      <protection/>
    </xf>
    <xf numFmtId="41" fontId="1" fillId="0" borderId="1" xfId="20" applyNumberFormat="1" applyFont="1" applyFill="1" applyBorder="1" applyAlignment="1">
      <alignment horizontal="center" vertical="center" wrapText="1"/>
      <protection/>
    </xf>
    <xf numFmtId="0" fontId="4" fillId="0" borderId="0" xfId="20" applyNumberFormat="1" applyFont="1" applyFill="1" applyBorder="1" applyAlignment="1">
      <alignment horizontal="left" vertical="center"/>
      <protection/>
    </xf>
    <xf numFmtId="41" fontId="18" fillId="0" borderId="0" xfId="20" applyNumberFormat="1" applyFont="1" applyFill="1" applyBorder="1" applyAlignment="1">
      <alignment horizontal="center" vertical="center" wrapText="1"/>
      <protection/>
    </xf>
    <xf numFmtId="49" fontId="18" fillId="0" borderId="0" xfId="20" applyNumberFormat="1" applyFont="1" applyFill="1" applyBorder="1" applyAlignment="1">
      <alignment horizontal="center" vertical="center" wrapText="1"/>
      <protection/>
    </xf>
    <xf numFmtId="14" fontId="18" fillId="0" borderId="0" xfId="19" applyNumberFormat="1" applyFont="1" applyFill="1" applyBorder="1" applyAlignment="1">
      <alignment horizontal="center" vertical="center"/>
      <protection/>
    </xf>
    <xf numFmtId="0" fontId="18" fillId="0" borderId="0" xfId="20" applyNumberFormat="1" applyFont="1" applyFill="1" applyBorder="1" applyAlignment="1">
      <alignment horizontal="left" vertical="center"/>
      <protection/>
    </xf>
    <xf numFmtId="13" fontId="18" fillId="0" borderId="0" xfId="20" applyNumberFormat="1" applyFont="1" applyFill="1" applyBorder="1" applyAlignment="1">
      <alignment horizontal="center" vertical="center" wrapText="1"/>
      <protection/>
    </xf>
    <xf numFmtId="0" fontId="32" fillId="0" borderId="0" xfId="20" applyNumberFormat="1" applyFont="1" applyFill="1" applyBorder="1" applyAlignment="1">
      <alignment horizontal="center" vertical="center" wrapText="1"/>
      <protection/>
    </xf>
    <xf numFmtId="0" fontId="32" fillId="0" borderId="0" xfId="20" applyNumberFormat="1" applyFont="1" applyFill="1" applyBorder="1" applyAlignment="1">
      <alignment horizontal="center" vertical="center"/>
      <protection/>
    </xf>
    <xf numFmtId="49" fontId="18" fillId="0" borderId="0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Alignment="1" quotePrefix="1">
      <alignment horizontal="right" vertical="top"/>
      <protection/>
    </xf>
    <xf numFmtId="41" fontId="4" fillId="0" borderId="1" xfId="19" applyNumberFormat="1" applyFont="1" applyFill="1" applyBorder="1" applyAlignment="1">
      <alignment vertical="center" shrinkToFit="1"/>
      <protection/>
    </xf>
    <xf numFmtId="41" fontId="4" fillId="0" borderId="1" xfId="20" applyNumberFormat="1" applyFont="1" applyFill="1" applyBorder="1" applyAlignment="1">
      <alignment vertical="center" shrinkToFit="1"/>
      <protection/>
    </xf>
    <xf numFmtId="41" fontId="8" fillId="0" borderId="0" xfId="19" applyNumberFormat="1" applyFont="1" applyFill="1" applyAlignment="1">
      <alignment vertical="top" shrinkToFit="1"/>
      <protection/>
    </xf>
    <xf numFmtId="41" fontId="8" fillId="0" borderId="0" xfId="20" applyNumberFormat="1" applyFont="1" applyFill="1" applyAlignment="1">
      <alignment vertical="top" shrinkToFit="1"/>
      <protection/>
    </xf>
    <xf numFmtId="0" fontId="1" fillId="0" borderId="0" xfId="20" applyNumberFormat="1" applyFont="1" applyFill="1" applyBorder="1" applyAlignment="1">
      <alignment horizontal="center" vertical="top"/>
      <protection/>
    </xf>
    <xf numFmtId="0" fontId="1" fillId="0" borderId="0" xfId="19" applyNumberFormat="1" applyFont="1" applyFill="1" applyBorder="1" applyAlignment="1">
      <alignment horizontal="center" vertical="center"/>
      <protection/>
    </xf>
    <xf numFmtId="41" fontId="4" fillId="0" borderId="1" xfId="20" applyNumberFormat="1" applyFont="1" applyFill="1" applyBorder="1" applyAlignment="1">
      <alignment vertical="center"/>
      <protection/>
    </xf>
    <xf numFmtId="41" fontId="8" fillId="0" borderId="0" xfId="20" applyNumberFormat="1" applyFont="1" applyFill="1" applyAlignment="1">
      <alignment vertical="top"/>
      <protection/>
    </xf>
    <xf numFmtId="41" fontId="4" fillId="0" borderId="0" xfId="20" applyNumberFormat="1" applyFont="1" applyFill="1" applyAlignment="1">
      <alignment vertical="top" shrinkToFit="1"/>
      <protection/>
    </xf>
    <xf numFmtId="41" fontId="4" fillId="0" borderId="0" xfId="20" applyNumberFormat="1" applyFont="1" applyFill="1" applyAlignment="1">
      <alignment vertical="top"/>
      <protection/>
    </xf>
    <xf numFmtId="41" fontId="31" fillId="0" borderId="0" xfId="20" applyNumberFormat="1" applyFont="1" applyFill="1" applyAlignment="1">
      <alignment vertical="top"/>
      <protection/>
    </xf>
    <xf numFmtId="41" fontId="4" fillId="0" borderId="0" xfId="20" applyNumberFormat="1" applyFont="1" applyFill="1" applyBorder="1" applyAlignment="1">
      <alignment vertical="top"/>
      <protection/>
    </xf>
    <xf numFmtId="41" fontId="30" fillId="0" borderId="0" xfId="20" applyNumberFormat="1" applyFont="1" applyFill="1" applyAlignment="1">
      <alignment vertical="top" shrinkToFit="1"/>
      <protection/>
    </xf>
    <xf numFmtId="41" fontId="29" fillId="0" borderId="0" xfId="20" applyNumberFormat="1" applyFont="1" applyFill="1" applyAlignment="1">
      <alignment vertical="top" shrinkToFit="1"/>
      <protection/>
    </xf>
    <xf numFmtId="41" fontId="28" fillId="0" borderId="0" xfId="20" applyNumberFormat="1" applyFont="1" applyFill="1" applyAlignment="1">
      <alignment vertical="top"/>
      <protection/>
    </xf>
    <xf numFmtId="41" fontId="4" fillId="0" borderId="0" xfId="19" applyNumberFormat="1" applyFont="1" applyFill="1" applyAlignment="1">
      <alignment vertical="top" shrinkToFit="1"/>
      <protection/>
    </xf>
    <xf numFmtId="41" fontId="7" fillId="0" borderId="0" xfId="19" applyNumberFormat="1" applyFont="1" applyFill="1" applyAlignment="1">
      <alignment vertical="top"/>
      <protection/>
    </xf>
    <xf numFmtId="41" fontId="3" fillId="0" borderId="0" xfId="19" applyNumberFormat="1" applyFont="1" applyFill="1" applyAlignment="1">
      <alignment vertical="top"/>
      <protection/>
    </xf>
    <xf numFmtId="41" fontId="3" fillId="0" borderId="3" xfId="19" applyNumberFormat="1" applyFont="1" applyFill="1" applyBorder="1" applyAlignment="1">
      <alignment vertical="top"/>
      <protection/>
    </xf>
    <xf numFmtId="0" fontId="1" fillId="0" borderId="0" xfId="19" applyNumberFormat="1" applyFont="1" applyFill="1" applyBorder="1" applyAlignment="1" quotePrefix="1">
      <alignment horizontal="right" vertical="top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ao cao tai chinh 280405" xfId="19"/>
    <cellStyle name="Normal_Thuyet minh" xfId="20"/>
    <cellStyle name="Normal_Thuyet minh TSCD" xfId="21"/>
    <cellStyle name="Normal_Tong hop bao cao (blank) (version 1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YBC%2031_03\YBC%2031_03\Tong_hop_31-3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ọng yếu"/>
      <sheetName val="Phân tích"/>
      <sheetName val="Danh mục"/>
      <sheetName val="Dieu chinh s"/>
      <sheetName val="Điều chỉnh"/>
      <sheetName val="Du lieu LCTT"/>
      <sheetName val="Du lieu TH"/>
      <sheetName val="Tổng hợp"/>
      <sheetName val="Soat set 3 cap"/>
      <sheetName val="Báo cáo"/>
      <sheetName val="Sheet2"/>
      <sheetName val="Von CSH"/>
      <sheetName val="Thuyết minh"/>
      <sheetName val="ĐC LN"/>
      <sheetName val="Lãi CB trên CP"/>
      <sheetName val="CP Theo YT"/>
    </sheetNames>
    <sheetDataSet>
      <sheetData sheetId="2">
        <row r="3">
          <cell r="B3" t="str">
            <v>CÔNG TY CỔ PHẦN XI MĂNG VÀ KHOÁNG SẢN YÊN BÁI</v>
          </cell>
        </row>
        <row r="4">
          <cell r="B4" t="str">
            <v>Thị trấn Yên Bình - huyện Yên Bình - tỉnh Yên Bái</v>
          </cell>
        </row>
        <row r="5">
          <cell r="B5" t="str">
            <v>Quý I năm 2008</v>
          </cell>
        </row>
        <row r="7">
          <cell r="B7" t="str">
            <v>Quý I năm 2008</v>
          </cell>
        </row>
        <row r="8">
          <cell r="B8" t="str">
            <v>Tại ngày 31 tháng 03 năm 2008</v>
          </cell>
        </row>
        <row r="10">
          <cell r="B10" t="str">
            <v>Yên Bái, ngày 14 tháng 04 năm 2008</v>
          </cell>
        </row>
        <row r="11">
          <cell r="B11" t="str">
            <v>Nguyễn Tường Thuật</v>
          </cell>
        </row>
        <row r="12">
          <cell r="B12" t="str">
            <v>Vũ Thanh Nghị </v>
          </cell>
        </row>
        <row r="13">
          <cell r="B13" t="str">
            <v>Nguyễn Thị Tiến</v>
          </cell>
        </row>
        <row r="17">
          <cell r="B17" t="str">
            <v>31/03/2008</v>
          </cell>
        </row>
        <row r="19">
          <cell r="B19" t="str">
            <v>01/01/2008</v>
          </cell>
        </row>
      </sheetData>
      <sheetData sheetId="5">
        <row r="9">
          <cell r="BB9">
            <v>167543062435</v>
          </cell>
        </row>
        <row r="10">
          <cell r="BB10">
            <v>-134872684607</v>
          </cell>
        </row>
        <row r="11">
          <cell r="BB11">
            <v>-22207951811</v>
          </cell>
        </row>
        <row r="12">
          <cell r="BB12">
            <v>-19664967177</v>
          </cell>
        </row>
        <row r="13">
          <cell r="BB13">
            <v>-2186052838</v>
          </cell>
        </row>
        <row r="14">
          <cell r="BB14">
            <v>119974202732</v>
          </cell>
        </row>
        <row r="15">
          <cell r="BB15">
            <v>-136982917350</v>
          </cell>
        </row>
        <row r="19">
          <cell r="BB19">
            <v>-49965206680</v>
          </cell>
        </row>
        <row r="20">
          <cell r="BB20">
            <v>217865000</v>
          </cell>
        </row>
        <row r="21">
          <cell r="BB21">
            <v>0</v>
          </cell>
        </row>
        <row r="22">
          <cell r="BB22">
            <v>0</v>
          </cell>
        </row>
        <row r="23">
          <cell r="BB23">
            <v>0</v>
          </cell>
        </row>
        <row r="24">
          <cell r="BB24">
            <v>0</v>
          </cell>
        </row>
        <row r="25">
          <cell r="BB25">
            <v>62549404</v>
          </cell>
        </row>
        <row r="29">
          <cell r="BB29">
            <v>0</v>
          </cell>
        </row>
        <row r="30">
          <cell r="BB30">
            <v>-71800000</v>
          </cell>
        </row>
        <row r="31">
          <cell r="BB31">
            <v>183601017479</v>
          </cell>
        </row>
        <row r="32">
          <cell r="BB32">
            <v>-106439464260</v>
          </cell>
        </row>
        <row r="33">
          <cell r="BB33">
            <v>0</v>
          </cell>
        </row>
        <row r="34">
          <cell r="BB34">
            <v>-2633275642</v>
          </cell>
        </row>
        <row r="40">
          <cell r="BB40">
            <v>-1563996</v>
          </cell>
        </row>
      </sheetData>
      <sheetData sheetId="7">
        <row r="1">
          <cell r="A1" t="str">
            <v>CÔNG TY CỔ PHẦN XI MĂNG VÀ KHOÁNG SẢN YÊN BÁI</v>
          </cell>
        </row>
        <row r="2">
          <cell r="A2" t="str">
            <v>TỔNG HỢP BÁO CÁO TÀI CHÍNH ĐIỀU CHỈNH</v>
          </cell>
        </row>
        <row r="4">
          <cell r="C4" t="str">
            <v>Quý I năm 2008</v>
          </cell>
          <cell r="D4" t="str">
            <v>Năm 2007</v>
          </cell>
          <cell r="G4" t="str">
            <v>Năm 2007</v>
          </cell>
          <cell r="H4" t="str">
            <v>Quý 1/2008</v>
          </cell>
        </row>
        <row r="5">
          <cell r="A5" t="str">
            <v>BẢNG CÂN ĐỐI KẾ TOÁN</v>
          </cell>
        </row>
        <row r="7">
          <cell r="A7" t="str">
            <v>Mã số</v>
          </cell>
          <cell r="B7" t="str">
            <v>TÀI SẢN</v>
          </cell>
          <cell r="C7" t="str">
            <v>Báo cáo</v>
          </cell>
          <cell r="D7" t="str">
            <v>Đ/c Nợ</v>
          </cell>
          <cell r="E7" t="str">
            <v>Đ/c Có</v>
          </cell>
          <cell r="F7" t="str">
            <v>Sau điều chỉnh</v>
          </cell>
          <cell r="G7" t="str">
            <v>Báo cáo</v>
          </cell>
          <cell r="H7" t="str">
            <v>Đ/c Nợ</v>
          </cell>
          <cell r="I7" t="str">
            <v>Đ/c Có</v>
          </cell>
          <cell r="J7" t="str">
            <v>Sau điều chỉnh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</row>
        <row r="10">
          <cell r="A10">
            <v>100</v>
          </cell>
          <cell r="B10" t="str">
            <v>A. TÀI SẢN NGẮN HẠN</v>
          </cell>
          <cell r="C10">
            <v>45055329623</v>
          </cell>
          <cell r="D10">
            <v>405644718</v>
          </cell>
          <cell r="E10">
            <v>442499861</v>
          </cell>
          <cell r="F10">
            <v>45018474480</v>
          </cell>
          <cell r="G10">
            <v>45806806631</v>
          </cell>
          <cell r="H10">
            <v>0</v>
          </cell>
          <cell r="I10">
            <v>0</v>
          </cell>
          <cell r="J10">
            <v>45806806631</v>
          </cell>
        </row>
        <row r="12">
          <cell r="A12">
            <v>110</v>
          </cell>
          <cell r="B12" t="str">
            <v>I. Tiền và các khoản tương đương tiền</v>
          </cell>
          <cell r="C12">
            <v>4096622211</v>
          </cell>
          <cell r="D12">
            <v>0</v>
          </cell>
          <cell r="E12">
            <v>1563996</v>
          </cell>
          <cell r="F12">
            <v>4095058215</v>
          </cell>
          <cell r="G12">
            <v>5464483702</v>
          </cell>
          <cell r="H12">
            <v>0</v>
          </cell>
          <cell r="I12">
            <v>0</v>
          </cell>
          <cell r="J12">
            <v>5464483702</v>
          </cell>
        </row>
        <row r="13">
          <cell r="A13">
            <v>111</v>
          </cell>
          <cell r="B13" t="str">
            <v>1. Tiền</v>
          </cell>
          <cell r="C13">
            <v>4096622211</v>
          </cell>
          <cell r="D13">
            <v>0</v>
          </cell>
          <cell r="E13">
            <v>1563996</v>
          </cell>
          <cell r="F13">
            <v>4095058215</v>
          </cell>
          <cell r="G13">
            <v>5464483702</v>
          </cell>
          <cell r="H13">
            <v>0</v>
          </cell>
          <cell r="I13">
            <v>0</v>
          </cell>
          <cell r="J13">
            <v>5464483702</v>
          </cell>
        </row>
        <row r="14">
          <cell r="A14" t="str">
            <v>111a</v>
          </cell>
          <cell r="B14" t="str">
            <v> - Tiền mặt </v>
          </cell>
          <cell r="C14">
            <v>7659740</v>
          </cell>
          <cell r="D14">
            <v>0</v>
          </cell>
          <cell r="E14">
            <v>0</v>
          </cell>
          <cell r="F14">
            <v>7659740</v>
          </cell>
          <cell r="G14">
            <v>1024180572</v>
          </cell>
          <cell r="H14">
            <v>0</v>
          </cell>
          <cell r="I14">
            <v>0</v>
          </cell>
          <cell r="J14">
            <v>1024180572</v>
          </cell>
        </row>
        <row r="15">
          <cell r="A15" t="str">
            <v>111b</v>
          </cell>
          <cell r="B15" t="str">
            <v> - Tiền gửi ngân hàng</v>
          </cell>
          <cell r="C15">
            <v>4088962471</v>
          </cell>
          <cell r="D15">
            <v>0</v>
          </cell>
          <cell r="E15">
            <v>1563996</v>
          </cell>
          <cell r="F15">
            <v>4087398475</v>
          </cell>
          <cell r="G15">
            <v>4440303130</v>
          </cell>
          <cell r="H15">
            <v>0</v>
          </cell>
          <cell r="I15">
            <v>0</v>
          </cell>
          <cell r="J15">
            <v>4440303130</v>
          </cell>
        </row>
        <row r="16">
          <cell r="A16" t="str">
            <v>111c</v>
          </cell>
          <cell r="B16" t="str">
            <v> - Tiền đang chuyển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112</v>
          </cell>
          <cell r="B17" t="str">
            <v>2. Các khoản tương đương tiền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A19">
            <v>120</v>
          </cell>
          <cell r="B19" t="str">
            <v>II. Các khoản đầu tư tài chính ngắn hạn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121</v>
          </cell>
          <cell r="B20" t="str">
            <v>1. Đầu tư ngắn hạn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121a</v>
          </cell>
          <cell r="B21" t="str">
            <v> - Đầu tư chứng khoán ngắn hạn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121b</v>
          </cell>
          <cell r="B22" t="str">
            <v> - Đầu tư ngắn hạn khác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129</v>
          </cell>
          <cell r="B23" t="str">
            <v>2. Dự phòng giảm giá đầu tư ngắn hạn (*)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</row>
        <row r="25">
          <cell r="A25">
            <v>130</v>
          </cell>
          <cell r="B25" t="str">
            <v>III. Các khoản phải thu ngắn hạn</v>
          </cell>
          <cell r="C25">
            <v>23688243398</v>
          </cell>
          <cell r="D25">
            <v>405644718</v>
          </cell>
          <cell r="E25">
            <v>405644718</v>
          </cell>
          <cell r="F25">
            <v>23688243398</v>
          </cell>
          <cell r="G25">
            <v>22291964693</v>
          </cell>
          <cell r="H25">
            <v>0</v>
          </cell>
          <cell r="I25">
            <v>0</v>
          </cell>
          <cell r="J25">
            <v>22291964693</v>
          </cell>
        </row>
        <row r="26">
          <cell r="A26">
            <v>131</v>
          </cell>
          <cell r="B26" t="str">
            <v>1. Phải thu của khách hàng</v>
          </cell>
          <cell r="C26">
            <v>16367954631</v>
          </cell>
          <cell r="D26">
            <v>0</v>
          </cell>
          <cell r="E26">
            <v>0</v>
          </cell>
          <cell r="F26">
            <v>16367954631</v>
          </cell>
          <cell r="G26">
            <v>14842463227</v>
          </cell>
          <cell r="H26">
            <v>0</v>
          </cell>
          <cell r="I26">
            <v>0</v>
          </cell>
          <cell r="J26">
            <v>14842463227</v>
          </cell>
        </row>
        <row r="27">
          <cell r="A27">
            <v>132</v>
          </cell>
          <cell r="B27" t="str">
            <v>2. Trả trước cho người bán</v>
          </cell>
          <cell r="C27">
            <v>677674700</v>
          </cell>
          <cell r="D27">
            <v>0</v>
          </cell>
          <cell r="E27">
            <v>0</v>
          </cell>
          <cell r="F27">
            <v>677674700</v>
          </cell>
          <cell r="G27">
            <v>1890849400</v>
          </cell>
          <cell r="H27">
            <v>0</v>
          </cell>
          <cell r="I27">
            <v>0</v>
          </cell>
          <cell r="J27">
            <v>1890849400</v>
          </cell>
        </row>
        <row r="28">
          <cell r="A28">
            <v>133</v>
          </cell>
          <cell r="B28" t="str">
            <v>3. Phải thu nội bộ ngắn hạn</v>
          </cell>
          <cell r="C28">
            <v>5670332198</v>
          </cell>
          <cell r="D28">
            <v>0</v>
          </cell>
          <cell r="E28">
            <v>0</v>
          </cell>
          <cell r="F28">
            <v>5670332198</v>
          </cell>
          <cell r="G28">
            <v>4827981838</v>
          </cell>
          <cell r="H28">
            <v>0</v>
          </cell>
          <cell r="I28">
            <v>0</v>
          </cell>
          <cell r="J28">
            <v>4827981838</v>
          </cell>
        </row>
        <row r="29">
          <cell r="A29">
            <v>134</v>
          </cell>
          <cell r="B29" t="str">
            <v>4. Phải thu theo tiến độ kế hoạch HĐXD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135</v>
          </cell>
          <cell r="B30" t="str">
            <v>5. Các khoản phải thu khác</v>
          </cell>
          <cell r="C30">
            <v>972281869</v>
          </cell>
          <cell r="D30">
            <v>405644718</v>
          </cell>
          <cell r="E30">
            <v>405644718</v>
          </cell>
          <cell r="F30">
            <v>972281869</v>
          </cell>
          <cell r="G30">
            <v>730670228</v>
          </cell>
          <cell r="H30">
            <v>0</v>
          </cell>
          <cell r="I30">
            <v>0</v>
          </cell>
          <cell r="J30">
            <v>730670228</v>
          </cell>
        </row>
        <row r="31">
          <cell r="B31" t="str">
            <v> - Phải thu về cổ phần hoá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B32" t="str">
            <v> - Phải thu về cổ tức và lợi nhuận được chia</v>
          </cell>
          <cell r="C32">
            <v>0</v>
          </cell>
          <cell r="D32">
            <v>405644718</v>
          </cell>
          <cell r="E32">
            <v>405644718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B33" t="str">
            <v> - Phải thu khác</v>
          </cell>
          <cell r="C33">
            <v>970399094</v>
          </cell>
          <cell r="D33">
            <v>0</v>
          </cell>
          <cell r="E33">
            <v>0</v>
          </cell>
          <cell r="F33">
            <v>970399094</v>
          </cell>
          <cell r="G33">
            <v>728787453</v>
          </cell>
          <cell r="H33">
            <v>0</v>
          </cell>
          <cell r="I33">
            <v>0</v>
          </cell>
          <cell r="J33">
            <v>728787453</v>
          </cell>
        </row>
        <row r="34">
          <cell r="B34" t="str">
            <v> - Phải trả người lao động(dư Nợ)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 t="str">
            <v> - Phải trả, phải nộp khác(dư Nợ)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- Bảo hiểm xã hội(dư Nợ)</v>
          </cell>
          <cell r="C36">
            <v>1882775</v>
          </cell>
          <cell r="D36">
            <v>0</v>
          </cell>
          <cell r="E36">
            <v>0</v>
          </cell>
          <cell r="F36">
            <v>1882775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 - Bảo hiểm y tế(dư Nợ)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1882775</v>
          </cell>
          <cell r="H37">
            <v>0</v>
          </cell>
          <cell r="I37">
            <v>0</v>
          </cell>
          <cell r="J37">
            <v>1882775</v>
          </cell>
        </row>
        <row r="38">
          <cell r="A38">
            <v>139</v>
          </cell>
          <cell r="B38" t="str">
            <v>6. Dự phòng phải thu ngắn hạn khó đòi (*)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40">
          <cell r="A40">
            <v>140</v>
          </cell>
          <cell r="B40" t="str">
            <v>IV. Hàng tồn kho</v>
          </cell>
          <cell r="C40">
            <v>13762562415</v>
          </cell>
          <cell r="D40">
            <v>0</v>
          </cell>
          <cell r="E40">
            <v>42680667</v>
          </cell>
          <cell r="F40">
            <v>13719881748</v>
          </cell>
          <cell r="G40">
            <v>17038256393</v>
          </cell>
          <cell r="H40">
            <v>0</v>
          </cell>
          <cell r="I40">
            <v>0</v>
          </cell>
          <cell r="J40">
            <v>17038256393</v>
          </cell>
        </row>
        <row r="41">
          <cell r="A41">
            <v>141</v>
          </cell>
          <cell r="B41" t="str">
            <v>1. Hàng tồn kho</v>
          </cell>
          <cell r="C41">
            <v>13762562415</v>
          </cell>
          <cell r="D41">
            <v>0</v>
          </cell>
          <cell r="E41">
            <v>42680667</v>
          </cell>
          <cell r="F41">
            <v>13719881748</v>
          </cell>
          <cell r="G41">
            <v>17038256393</v>
          </cell>
          <cell r="H41">
            <v>0</v>
          </cell>
          <cell r="I41">
            <v>0</v>
          </cell>
          <cell r="J41">
            <v>17038256393</v>
          </cell>
        </row>
        <row r="42">
          <cell r="A42" t="str">
            <v>141a</v>
          </cell>
          <cell r="B42" t="str">
            <v> - Hàng mua đang đi đường</v>
          </cell>
          <cell r="C42">
            <v>199121824</v>
          </cell>
          <cell r="D42">
            <v>0</v>
          </cell>
          <cell r="E42">
            <v>0</v>
          </cell>
          <cell r="F42">
            <v>199121824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141b</v>
          </cell>
          <cell r="B43" t="str">
            <v> - Nguyên vật liệu</v>
          </cell>
          <cell r="C43">
            <v>10840673148</v>
          </cell>
          <cell r="D43">
            <v>0</v>
          </cell>
          <cell r="E43">
            <v>0</v>
          </cell>
          <cell r="F43">
            <v>10840673148</v>
          </cell>
          <cell r="G43">
            <v>14520296002</v>
          </cell>
          <cell r="H43">
            <v>0</v>
          </cell>
          <cell r="I43">
            <v>0</v>
          </cell>
          <cell r="J43">
            <v>14520296002</v>
          </cell>
        </row>
        <row r="44">
          <cell r="A44" t="str">
            <v>141c</v>
          </cell>
          <cell r="B44" t="str">
            <v> - Công cụ, dụng cụ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600000</v>
          </cell>
          <cell r="H44">
            <v>0</v>
          </cell>
          <cell r="I44">
            <v>0</v>
          </cell>
          <cell r="J44">
            <v>600000</v>
          </cell>
        </row>
        <row r="45">
          <cell r="A45" t="str">
            <v>141d</v>
          </cell>
          <cell r="B45" t="str">
            <v> - Chi phí SXKD dở dang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141e</v>
          </cell>
          <cell r="B46" t="str">
            <v> - Thành phẩm</v>
          </cell>
          <cell r="C46">
            <v>2722767443</v>
          </cell>
          <cell r="D46">
            <v>0</v>
          </cell>
          <cell r="E46">
            <v>42680667</v>
          </cell>
          <cell r="F46">
            <v>2680086776</v>
          </cell>
          <cell r="G46">
            <v>2517360391</v>
          </cell>
          <cell r="H46">
            <v>0</v>
          </cell>
          <cell r="I46">
            <v>0</v>
          </cell>
          <cell r="J46">
            <v>2517360391</v>
          </cell>
        </row>
        <row r="47">
          <cell r="A47" t="str">
            <v>141f</v>
          </cell>
          <cell r="B47" t="str">
            <v> - Hàng hóa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 t="str">
            <v>141g</v>
          </cell>
          <cell r="B48" t="str">
            <v> - Hàng gửi bán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 t="str">
            <v> - Hàng hoá kho bảo thuế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 - Hàng hoá bất động sản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149</v>
          </cell>
          <cell r="B51" t="str">
            <v>2. Dự phòng giảm giá hàng tồn kho (*)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3">
          <cell r="A53">
            <v>150</v>
          </cell>
          <cell r="B53" t="str">
            <v>V. Tài sản ngắn hạn khác</v>
          </cell>
          <cell r="C53">
            <v>3507901599</v>
          </cell>
          <cell r="D53">
            <v>0</v>
          </cell>
          <cell r="E53">
            <v>-7389520</v>
          </cell>
          <cell r="F53">
            <v>3515291119</v>
          </cell>
          <cell r="G53">
            <v>1012101843</v>
          </cell>
          <cell r="H53">
            <v>0</v>
          </cell>
          <cell r="I53">
            <v>0</v>
          </cell>
          <cell r="J53">
            <v>1012101843</v>
          </cell>
        </row>
        <row r="54">
          <cell r="A54">
            <v>151</v>
          </cell>
          <cell r="B54" t="str">
            <v>1. Chi phí trả trước ngắn hạn</v>
          </cell>
          <cell r="C54">
            <v>547794100</v>
          </cell>
          <cell r="D54">
            <v>0</v>
          </cell>
          <cell r="E54">
            <v>0</v>
          </cell>
          <cell r="F54">
            <v>547794100</v>
          </cell>
          <cell r="G54">
            <v>318196025</v>
          </cell>
          <cell r="H54">
            <v>0</v>
          </cell>
          <cell r="I54">
            <v>0</v>
          </cell>
          <cell r="J54">
            <v>318196025</v>
          </cell>
        </row>
        <row r="55">
          <cell r="A55">
            <v>152</v>
          </cell>
          <cell r="B55" t="str">
            <v>2. Thuế GTGT được khấu trừ</v>
          </cell>
          <cell r="C55">
            <v>2814442</v>
          </cell>
          <cell r="D55">
            <v>0</v>
          </cell>
          <cell r="E55">
            <v>0</v>
          </cell>
          <cell r="F55">
            <v>2814442</v>
          </cell>
          <cell r="G55">
            <v>2849430</v>
          </cell>
          <cell r="H55">
            <v>0</v>
          </cell>
          <cell r="I55">
            <v>0</v>
          </cell>
          <cell r="J55">
            <v>2849430</v>
          </cell>
        </row>
        <row r="56">
          <cell r="A56">
            <v>154</v>
          </cell>
          <cell r="B56" t="str">
            <v>3. Thuế và các khoản khác phải thu Nhà nước</v>
          </cell>
          <cell r="C56">
            <v>2442594523</v>
          </cell>
          <cell r="D56">
            <v>0</v>
          </cell>
          <cell r="E56">
            <v>-7389520</v>
          </cell>
          <cell r="F56">
            <v>2449984043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B57" t="str">
            <v> - Thuế GTGT</v>
          </cell>
          <cell r="C57">
            <v>2442594523</v>
          </cell>
          <cell r="D57">
            <v>0</v>
          </cell>
          <cell r="E57">
            <v>-7389520</v>
          </cell>
          <cell r="F57">
            <v>2449984043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 - Thuế xuất, nhập khẩu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B59" t="str">
            <v> - Thuế thu nhập doanh nghiệp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 - Thuế nhà đất, tiền thuê đất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 - Thuế khác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 t="str">
            <v> - Phí, lệ phí và các khoản phải nộp khác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158</v>
          </cell>
          <cell r="B63" t="str">
            <v>3. Tài sản ngắn hạn khác</v>
          </cell>
          <cell r="C63">
            <v>514698534</v>
          </cell>
          <cell r="D63">
            <v>0</v>
          </cell>
          <cell r="E63">
            <v>0</v>
          </cell>
          <cell r="F63">
            <v>514698534</v>
          </cell>
          <cell r="G63">
            <v>691056388</v>
          </cell>
          <cell r="H63">
            <v>0</v>
          </cell>
          <cell r="I63">
            <v>0</v>
          </cell>
          <cell r="J63">
            <v>691056388</v>
          </cell>
        </row>
        <row r="64">
          <cell r="B64" t="str">
            <v> - Tài sản thiếu chờ xử lý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 t="str">
            <v> - Tạm ứng</v>
          </cell>
          <cell r="C65">
            <v>514698534</v>
          </cell>
          <cell r="D65">
            <v>0</v>
          </cell>
          <cell r="E65">
            <v>0</v>
          </cell>
          <cell r="F65">
            <v>514698534</v>
          </cell>
          <cell r="G65">
            <v>691056388</v>
          </cell>
          <cell r="H65">
            <v>0</v>
          </cell>
          <cell r="I65">
            <v>0</v>
          </cell>
          <cell r="J65">
            <v>691056388</v>
          </cell>
        </row>
        <row r="66">
          <cell r="B66" t="str">
            <v> - Cầm cố, ký quỹ, ký cược ngắn hạn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8">
          <cell r="A68">
            <v>200</v>
          </cell>
          <cell r="B68" t="str">
            <v>B. TÀI SẢN DÀI HẠN</v>
          </cell>
          <cell r="C68">
            <v>253428660863</v>
          </cell>
          <cell r="D68">
            <v>0</v>
          </cell>
          <cell r="E68">
            <v>0</v>
          </cell>
          <cell r="F68">
            <v>253428660863</v>
          </cell>
          <cell r="G68">
            <v>255631147175</v>
          </cell>
          <cell r="H68">
            <v>0</v>
          </cell>
          <cell r="I68">
            <v>0</v>
          </cell>
          <cell r="J68">
            <v>255631147175</v>
          </cell>
        </row>
        <row r="70">
          <cell r="A70">
            <v>210</v>
          </cell>
          <cell r="B70" t="str">
            <v>I. Các khoản phải thu dài hạn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211</v>
          </cell>
          <cell r="B71" t="str">
            <v>1. Phải thu dài hạn của khách hàng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212</v>
          </cell>
          <cell r="B72" t="str">
            <v>2. Vốn kinh doanh ở đơn vị trực thuộc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213</v>
          </cell>
          <cell r="B73" t="str">
            <v>3. Phải thu dài hạn nội bộ 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218</v>
          </cell>
          <cell r="B74" t="str">
            <v>4. Phải thu dài hạn khác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 t="str">
            <v> - Phải thu khác dài hạn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 t="str">
            <v> - Trả trước cho người bán dài hạn(dư Nợ)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 t="str">
            <v> - Phải trả khác dài hạn(dư Nợ)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219</v>
          </cell>
          <cell r="B78" t="str">
            <v>5. Dự phòng phải thu dài hạn khó đòi (*)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80">
          <cell r="A80">
            <v>220</v>
          </cell>
          <cell r="B80" t="str">
            <v>II. Tài sản cố định</v>
          </cell>
          <cell r="C80">
            <v>36256100244</v>
          </cell>
          <cell r="D80">
            <v>0</v>
          </cell>
          <cell r="E80">
            <v>0</v>
          </cell>
          <cell r="F80">
            <v>36256100244</v>
          </cell>
          <cell r="G80">
            <v>32130094706</v>
          </cell>
          <cell r="H80">
            <v>0</v>
          </cell>
          <cell r="I80">
            <v>0</v>
          </cell>
          <cell r="J80">
            <v>32130094706</v>
          </cell>
        </row>
        <row r="81">
          <cell r="A81">
            <v>221</v>
          </cell>
          <cell r="B81" t="str">
            <v>1. Tài sản cố định hữu hình</v>
          </cell>
          <cell r="C81">
            <v>34008301144</v>
          </cell>
          <cell r="D81">
            <v>0</v>
          </cell>
          <cell r="E81">
            <v>0</v>
          </cell>
          <cell r="F81">
            <v>34008301144</v>
          </cell>
          <cell r="G81">
            <v>29886590006</v>
          </cell>
          <cell r="H81">
            <v>0</v>
          </cell>
          <cell r="I81">
            <v>0</v>
          </cell>
          <cell r="J81">
            <v>29886590006</v>
          </cell>
        </row>
        <row r="82">
          <cell r="A82">
            <v>222</v>
          </cell>
          <cell r="B82" t="str">
            <v> - Nguyên giá</v>
          </cell>
          <cell r="C82">
            <v>135591411633</v>
          </cell>
          <cell r="D82">
            <v>0</v>
          </cell>
          <cell r="E82">
            <v>0</v>
          </cell>
          <cell r="F82">
            <v>135591411633</v>
          </cell>
          <cell r="G82">
            <v>134620791963</v>
          </cell>
          <cell r="H82">
            <v>0</v>
          </cell>
          <cell r="J82">
            <v>134620791963</v>
          </cell>
        </row>
        <row r="83">
          <cell r="A83">
            <v>223</v>
          </cell>
          <cell r="B83" t="str">
            <v> - Giá trị hao mòn lũy kế</v>
          </cell>
          <cell r="C83">
            <v>-101583110489</v>
          </cell>
          <cell r="D83">
            <v>0</v>
          </cell>
          <cell r="E83">
            <v>0</v>
          </cell>
          <cell r="F83">
            <v>-101583110489</v>
          </cell>
          <cell r="G83">
            <v>-104734201957</v>
          </cell>
          <cell r="H83">
            <v>0</v>
          </cell>
          <cell r="I83">
            <v>0</v>
          </cell>
          <cell r="J83">
            <v>-104734201957</v>
          </cell>
        </row>
        <row r="84">
          <cell r="A84">
            <v>224</v>
          </cell>
          <cell r="B84" t="str">
            <v>2. Tài sản cố định thuê tài chính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225</v>
          </cell>
          <cell r="B85" t="str">
            <v> - Nguyên giá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226</v>
          </cell>
          <cell r="B86" t="str">
            <v> - Giá trị hao mòn lũy kế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227</v>
          </cell>
          <cell r="B87" t="str">
            <v>3. Tài sản cố định vô hình</v>
          </cell>
          <cell r="C87">
            <v>2247799100</v>
          </cell>
          <cell r="D87">
            <v>0</v>
          </cell>
          <cell r="E87">
            <v>0</v>
          </cell>
          <cell r="F87">
            <v>2247799100</v>
          </cell>
          <cell r="G87">
            <v>2243504700</v>
          </cell>
          <cell r="H87">
            <v>0</v>
          </cell>
          <cell r="I87">
            <v>0</v>
          </cell>
          <cell r="J87">
            <v>2243504700</v>
          </cell>
        </row>
        <row r="88">
          <cell r="A88">
            <v>228</v>
          </cell>
          <cell r="B88" t="str">
            <v> - Nguyên giá</v>
          </cell>
          <cell r="C88">
            <v>2307304700</v>
          </cell>
          <cell r="D88">
            <v>0</v>
          </cell>
          <cell r="E88">
            <v>0</v>
          </cell>
          <cell r="F88">
            <v>2307304700</v>
          </cell>
          <cell r="G88">
            <v>2307304700</v>
          </cell>
          <cell r="I88">
            <v>0</v>
          </cell>
          <cell r="J88">
            <v>2307304700</v>
          </cell>
        </row>
        <row r="89">
          <cell r="A89">
            <v>229</v>
          </cell>
          <cell r="B89" t="str">
            <v> - Giá trị hao mòn lũy kế</v>
          </cell>
          <cell r="C89">
            <v>-59505600</v>
          </cell>
          <cell r="D89">
            <v>0</v>
          </cell>
          <cell r="E89">
            <v>0</v>
          </cell>
          <cell r="F89">
            <v>-59505600</v>
          </cell>
          <cell r="G89">
            <v>-63800000</v>
          </cell>
          <cell r="H89">
            <v>0</v>
          </cell>
          <cell r="I89">
            <v>0</v>
          </cell>
          <cell r="J89">
            <v>-63800000</v>
          </cell>
        </row>
        <row r="90">
          <cell r="A90">
            <v>230</v>
          </cell>
          <cell r="B90" t="str">
            <v>4. Chi phí xây dựng cơ bản dở dang</v>
          </cell>
          <cell r="C90">
            <v>211315030019</v>
          </cell>
          <cell r="D90">
            <v>0</v>
          </cell>
          <cell r="E90">
            <v>0</v>
          </cell>
          <cell r="F90">
            <v>211315030019</v>
          </cell>
          <cell r="G90">
            <v>217570397536</v>
          </cell>
          <cell r="H90">
            <v>0</v>
          </cell>
          <cell r="I90">
            <v>0</v>
          </cell>
          <cell r="J90">
            <v>217570397536</v>
          </cell>
        </row>
        <row r="91">
          <cell r="B91" t="str">
            <v> - Mua sắm TSCĐ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 t="str">
            <v> - Xây dựng cơ bản dở dang</v>
          </cell>
          <cell r="C92">
            <v>211315030019</v>
          </cell>
          <cell r="D92">
            <v>0</v>
          </cell>
          <cell r="E92">
            <v>0</v>
          </cell>
          <cell r="F92">
            <v>211315030019</v>
          </cell>
          <cell r="G92">
            <v>217570397536</v>
          </cell>
          <cell r="H92">
            <v>0</v>
          </cell>
          <cell r="I92">
            <v>0</v>
          </cell>
          <cell r="J92">
            <v>217570397536</v>
          </cell>
        </row>
        <row r="93">
          <cell r="B93" t="str">
            <v> - Sửa chữa lớn TSCĐ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5">
          <cell r="A95">
            <v>240</v>
          </cell>
          <cell r="B95" t="str">
            <v>III. Bất động sản đầu tư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241</v>
          </cell>
          <cell r="B96" t="str">
            <v> - Nguyên giá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242</v>
          </cell>
          <cell r="B97" t="str">
            <v> - Giá trị hao mòn lũy kế (*)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9">
          <cell r="A99">
            <v>250</v>
          </cell>
          <cell r="B99" t="str">
            <v>IV. Các khoản đầu tư tài chính dài hạn</v>
          </cell>
          <cell r="C99">
            <v>4262469000</v>
          </cell>
          <cell r="D99">
            <v>0</v>
          </cell>
          <cell r="E99">
            <v>0</v>
          </cell>
          <cell r="F99">
            <v>4262469000</v>
          </cell>
          <cell r="G99">
            <v>4262469000</v>
          </cell>
          <cell r="H99">
            <v>0</v>
          </cell>
          <cell r="I99">
            <v>0</v>
          </cell>
          <cell r="J99">
            <v>4262469000</v>
          </cell>
        </row>
        <row r="100">
          <cell r="A100">
            <v>251</v>
          </cell>
          <cell r="B100" t="str">
            <v>1. Đầu tư vào công ty con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252</v>
          </cell>
          <cell r="B101" t="str">
            <v>2. Đầu tư vào công ty liên kết, liên doanh</v>
          </cell>
          <cell r="C101">
            <v>4262469000</v>
          </cell>
          <cell r="D101">
            <v>0</v>
          </cell>
          <cell r="E101">
            <v>0</v>
          </cell>
          <cell r="F101">
            <v>4262469000</v>
          </cell>
          <cell r="G101">
            <v>4262469000</v>
          </cell>
          <cell r="H101">
            <v>0</v>
          </cell>
          <cell r="I101">
            <v>0</v>
          </cell>
          <cell r="J101">
            <v>4262469000</v>
          </cell>
        </row>
        <row r="102">
          <cell r="B102" t="str">
            <v> - Đầu tư vào công ty liên kết</v>
          </cell>
          <cell r="C102">
            <v>4262469000</v>
          </cell>
          <cell r="D102">
            <v>0</v>
          </cell>
          <cell r="E102">
            <v>0</v>
          </cell>
          <cell r="F102">
            <v>4262469000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B103" t="str">
            <v> - Đầu tư vào công ty liên doanh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4262469000</v>
          </cell>
          <cell r="H103">
            <v>0</v>
          </cell>
          <cell r="I103">
            <v>0</v>
          </cell>
          <cell r="J103">
            <v>4262469000</v>
          </cell>
        </row>
        <row r="104">
          <cell r="A104">
            <v>258</v>
          </cell>
          <cell r="B104" t="str">
            <v>3. Đầu tư dài hạn khác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B105" t="str">
            <v> - Đầu tư cổ phiếu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B106" t="str">
            <v> - Đầu tư trái phiếu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 t="str">
            <v> - Đầu tư tín phiếu, kỳ phiếu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B108" t="str">
            <v> - Cho vay dài hạn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 - Đầu tư dài hạn khác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259</v>
          </cell>
          <cell r="B110" t="str">
            <v>4. Dự phòng giảm giá đầu tư tài chính dài hạn (*)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2">
          <cell r="A112">
            <v>260</v>
          </cell>
          <cell r="B112" t="str">
            <v>V. Tài sản dài hạn khác</v>
          </cell>
          <cell r="C112">
            <v>1595061600</v>
          </cell>
          <cell r="D112">
            <v>0</v>
          </cell>
          <cell r="E112">
            <v>0</v>
          </cell>
          <cell r="F112">
            <v>1595061600</v>
          </cell>
          <cell r="G112">
            <v>1668185933</v>
          </cell>
          <cell r="H112">
            <v>0</v>
          </cell>
          <cell r="I112">
            <v>0</v>
          </cell>
          <cell r="J112">
            <v>1668185933</v>
          </cell>
        </row>
        <row r="113">
          <cell r="A113">
            <v>261</v>
          </cell>
          <cell r="B113" t="str">
            <v>1. Chi phí trả trước dài hạn</v>
          </cell>
          <cell r="C113">
            <v>582979600</v>
          </cell>
          <cell r="D113">
            <v>0</v>
          </cell>
          <cell r="E113">
            <v>0</v>
          </cell>
          <cell r="F113">
            <v>582979600</v>
          </cell>
          <cell r="G113">
            <v>656103933</v>
          </cell>
          <cell r="H113">
            <v>0</v>
          </cell>
          <cell r="I113">
            <v>0</v>
          </cell>
          <cell r="J113">
            <v>656103933</v>
          </cell>
        </row>
        <row r="114">
          <cell r="A114">
            <v>262</v>
          </cell>
          <cell r="B114" t="str">
            <v>2. Tài sản thuế thu nhập hoãn lại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268</v>
          </cell>
          <cell r="B115" t="str">
            <v>3. Tài sản dài hạn khác</v>
          </cell>
          <cell r="C115">
            <v>1012082000</v>
          </cell>
          <cell r="D115">
            <v>0</v>
          </cell>
          <cell r="E115">
            <v>0</v>
          </cell>
          <cell r="F115">
            <v>1012082000</v>
          </cell>
          <cell r="G115">
            <v>1012082000</v>
          </cell>
          <cell r="H115">
            <v>0</v>
          </cell>
          <cell r="I115">
            <v>0</v>
          </cell>
          <cell r="J115">
            <v>1012082000</v>
          </cell>
        </row>
        <row r="116">
          <cell r="B116" t="str">
            <v> - Ký cược, ký quỹ dài hạn</v>
          </cell>
          <cell r="C116">
            <v>1012082000</v>
          </cell>
          <cell r="D116">
            <v>0</v>
          </cell>
          <cell r="E116">
            <v>0</v>
          </cell>
          <cell r="F116">
            <v>1012082000</v>
          </cell>
          <cell r="G116">
            <v>1012082000</v>
          </cell>
          <cell r="H116">
            <v>0</v>
          </cell>
          <cell r="I116">
            <v>0</v>
          </cell>
          <cell r="J116">
            <v>1012082000</v>
          </cell>
        </row>
        <row r="118">
          <cell r="A118">
            <v>270</v>
          </cell>
          <cell r="B118" t="str">
            <v>TỔNG CỘNG TÀI SẢN</v>
          </cell>
          <cell r="C118">
            <v>298483990486</v>
          </cell>
          <cell r="D118">
            <v>405644718</v>
          </cell>
          <cell r="E118">
            <v>442499861</v>
          </cell>
          <cell r="F118">
            <v>298447135343</v>
          </cell>
          <cell r="G118">
            <v>301437953806</v>
          </cell>
          <cell r="H118">
            <v>0</v>
          </cell>
          <cell r="I118">
            <v>0</v>
          </cell>
          <cell r="J118">
            <v>301437953806</v>
          </cell>
        </row>
        <row r="119">
          <cell r="G119">
            <v>0</v>
          </cell>
        </row>
        <row r="120">
          <cell r="C120">
            <v>298483990486</v>
          </cell>
        </row>
        <row r="121">
          <cell r="A121" t="str">
            <v>Mã số</v>
          </cell>
          <cell r="B121" t="str">
            <v>NGUỒN VỐN</v>
          </cell>
          <cell r="C121" t="str">
            <v>Báo cáo</v>
          </cell>
          <cell r="D121" t="str">
            <v>Đ/c Nợ</v>
          </cell>
          <cell r="E121" t="str">
            <v>Đ/c Có</v>
          </cell>
          <cell r="F121" t="str">
            <v>Sau điều chỉnh</v>
          </cell>
          <cell r="G121" t="str">
            <v>Báo cáo</v>
          </cell>
          <cell r="H121" t="str">
            <v>Đ/c Nợ</v>
          </cell>
          <cell r="I121" t="str">
            <v>Đ/c Có</v>
          </cell>
          <cell r="J121" t="str">
            <v>Sau điều chỉnh</v>
          </cell>
        </row>
        <row r="123">
          <cell r="A123">
            <v>300</v>
          </cell>
          <cell r="B123" t="str">
            <v>A. NỢ PHẢI TRẢ</v>
          </cell>
          <cell r="C123">
            <v>267635827950</v>
          </cell>
          <cell r="D123">
            <v>24225947409</v>
          </cell>
          <cell r="E123">
            <v>24236502035.32</v>
          </cell>
          <cell r="F123">
            <v>267646382576.32</v>
          </cell>
          <cell r="G123">
            <v>269607380086</v>
          </cell>
          <cell r="H123">
            <v>0</v>
          </cell>
          <cell r="I123">
            <v>0</v>
          </cell>
          <cell r="J123">
            <v>269607380086</v>
          </cell>
        </row>
        <row r="125">
          <cell r="A125">
            <v>310</v>
          </cell>
          <cell r="B125" t="str">
            <v>I. Nợ ngắn hạn</v>
          </cell>
          <cell r="C125">
            <v>88017702266</v>
          </cell>
          <cell r="D125">
            <v>431981998</v>
          </cell>
          <cell r="E125">
            <v>23830857317.32</v>
          </cell>
          <cell r="F125">
            <v>111416577585.32</v>
          </cell>
          <cell r="G125">
            <v>100518378595</v>
          </cell>
          <cell r="H125">
            <v>0</v>
          </cell>
          <cell r="I125">
            <v>0</v>
          </cell>
          <cell r="J125">
            <v>100518378595</v>
          </cell>
        </row>
        <row r="126">
          <cell r="A126">
            <v>311</v>
          </cell>
          <cell r="B126" t="str">
            <v>1. Vay và nợ ngắn hạn</v>
          </cell>
          <cell r="C126">
            <v>28322904887</v>
          </cell>
          <cell r="D126">
            <v>0</v>
          </cell>
          <cell r="E126">
            <v>23388320693</v>
          </cell>
          <cell r="F126">
            <v>51711225580</v>
          </cell>
          <cell r="G126">
            <v>58199717463</v>
          </cell>
          <cell r="H126">
            <v>0</v>
          </cell>
          <cell r="I126">
            <v>0</v>
          </cell>
          <cell r="J126">
            <v>58199717463</v>
          </cell>
        </row>
        <row r="127">
          <cell r="B127" t="str">
            <v> - Vay ngắn hạn</v>
          </cell>
          <cell r="C127">
            <v>28322904887</v>
          </cell>
          <cell r="D127">
            <v>0</v>
          </cell>
          <cell r="E127">
            <v>0</v>
          </cell>
          <cell r="F127">
            <v>28322904887</v>
          </cell>
          <cell r="G127">
            <v>36244196770</v>
          </cell>
          <cell r="H127">
            <v>0</v>
          </cell>
          <cell r="I127">
            <v>0</v>
          </cell>
          <cell r="J127">
            <v>36244196770</v>
          </cell>
        </row>
        <row r="128">
          <cell r="B128" t="str">
            <v> - Nợ dài hạn đến hạn trả</v>
          </cell>
          <cell r="C128">
            <v>0</v>
          </cell>
          <cell r="D128">
            <v>0</v>
          </cell>
          <cell r="E128">
            <v>23388320693</v>
          </cell>
          <cell r="F128">
            <v>23388320693</v>
          </cell>
          <cell r="G128">
            <v>21955520693</v>
          </cell>
          <cell r="H128">
            <v>0</v>
          </cell>
          <cell r="I128">
            <v>0</v>
          </cell>
          <cell r="J128">
            <v>21955520693</v>
          </cell>
        </row>
        <row r="129">
          <cell r="A129">
            <v>312</v>
          </cell>
          <cell r="B129" t="str">
            <v>2. Phải trả người bán</v>
          </cell>
          <cell r="C129">
            <v>41092629179</v>
          </cell>
          <cell r="D129">
            <v>0</v>
          </cell>
          <cell r="E129">
            <v>0</v>
          </cell>
          <cell r="F129">
            <v>41092629179</v>
          </cell>
          <cell r="G129">
            <v>23346161454</v>
          </cell>
          <cell r="H129">
            <v>0</v>
          </cell>
          <cell r="I129">
            <v>0</v>
          </cell>
          <cell r="J129">
            <v>23346161454</v>
          </cell>
        </row>
        <row r="130">
          <cell r="A130">
            <v>313</v>
          </cell>
          <cell r="B130" t="str">
            <v>3. Người mua trả tiền trước</v>
          </cell>
          <cell r="C130">
            <v>713765802</v>
          </cell>
          <cell r="D130">
            <v>0</v>
          </cell>
          <cell r="E130">
            <v>0</v>
          </cell>
          <cell r="F130">
            <v>713765802</v>
          </cell>
          <cell r="G130">
            <v>7660694722</v>
          </cell>
          <cell r="H130">
            <v>0</v>
          </cell>
          <cell r="I130">
            <v>0</v>
          </cell>
          <cell r="J130">
            <v>7660694722</v>
          </cell>
        </row>
        <row r="131">
          <cell r="B131" t="str">
            <v> - Phải thu của khách hàng (dư Có)</v>
          </cell>
          <cell r="C131">
            <v>713765802</v>
          </cell>
          <cell r="D131">
            <v>0</v>
          </cell>
          <cell r="E131">
            <v>0</v>
          </cell>
          <cell r="F131">
            <v>713765802</v>
          </cell>
          <cell r="G131">
            <v>7660694722</v>
          </cell>
          <cell r="H131">
            <v>0</v>
          </cell>
          <cell r="I131">
            <v>0</v>
          </cell>
          <cell r="J131">
            <v>7660694722</v>
          </cell>
        </row>
        <row r="132">
          <cell r="B132" t="str">
            <v> - Doanh thu chưa thực hiện(dư Có)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314</v>
          </cell>
          <cell r="B133" t="str">
            <v>4. Thuế và các khoản phải nộp Nhà nước </v>
          </cell>
          <cell r="C133">
            <v>431835739</v>
          </cell>
          <cell r="D133">
            <v>1337280</v>
          </cell>
          <cell r="E133">
            <v>11891906.320000052</v>
          </cell>
          <cell r="F133">
            <v>442390365.32000005</v>
          </cell>
          <cell r="G133">
            <v>903966241</v>
          </cell>
          <cell r="H133">
            <v>0</v>
          </cell>
          <cell r="I133">
            <v>0</v>
          </cell>
          <cell r="J133">
            <v>903966241</v>
          </cell>
        </row>
        <row r="134">
          <cell r="B134" t="str">
            <v>Thuế GTGT 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520767858</v>
          </cell>
          <cell r="H134">
            <v>0</v>
          </cell>
          <cell r="I134">
            <v>0</v>
          </cell>
          <cell r="J134">
            <v>520767858</v>
          </cell>
        </row>
        <row r="135">
          <cell r="B135" t="str">
            <v>Thuế tiêu thụ đặc biệt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B136" t="str">
            <v>Thuế xuất, nhập khẩu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B137" t="str">
            <v>Thuế thu nhập doanh nghiệp</v>
          </cell>
          <cell r="C137">
            <v>66976217</v>
          </cell>
          <cell r="D137">
            <v>1337280</v>
          </cell>
          <cell r="E137">
            <v>11891906.320000052</v>
          </cell>
          <cell r="F137">
            <v>77530843.32000005</v>
          </cell>
          <cell r="G137">
            <v>169261483</v>
          </cell>
          <cell r="H137">
            <v>0</v>
          </cell>
          <cell r="I137">
            <v>0</v>
          </cell>
          <cell r="J137">
            <v>169261483</v>
          </cell>
        </row>
        <row r="138">
          <cell r="B138" t="str">
            <v>Thuế thu nhập cá nhân</v>
          </cell>
          <cell r="C138">
            <v>95849822</v>
          </cell>
          <cell r="D138">
            <v>0</v>
          </cell>
          <cell r="E138">
            <v>0</v>
          </cell>
          <cell r="F138">
            <v>95849822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B139" t="str">
            <v>Thuế tài nguyên</v>
          </cell>
          <cell r="C139">
            <v>223550000</v>
          </cell>
          <cell r="D139">
            <v>0</v>
          </cell>
          <cell r="E139">
            <v>0</v>
          </cell>
          <cell r="F139">
            <v>223550000</v>
          </cell>
          <cell r="G139">
            <v>113517200</v>
          </cell>
          <cell r="H139">
            <v>0</v>
          </cell>
          <cell r="I139">
            <v>0</v>
          </cell>
          <cell r="J139">
            <v>113517200</v>
          </cell>
        </row>
        <row r="140">
          <cell r="B140" t="str">
            <v>Thuế nhà đất, tiền thuê đất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75000000</v>
          </cell>
          <cell r="H140">
            <v>0</v>
          </cell>
          <cell r="I140">
            <v>0</v>
          </cell>
          <cell r="J140">
            <v>75000000</v>
          </cell>
        </row>
        <row r="141">
          <cell r="B141" t="str">
            <v>Các loại thuế khác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B142" t="str">
            <v>Phí, lệ phí và các khoản phải nộp khác </v>
          </cell>
          <cell r="C142">
            <v>45459700</v>
          </cell>
          <cell r="D142">
            <v>0</v>
          </cell>
          <cell r="E142">
            <v>0</v>
          </cell>
          <cell r="F142">
            <v>45459700</v>
          </cell>
          <cell r="G142">
            <v>25419700</v>
          </cell>
          <cell r="H142">
            <v>0</v>
          </cell>
          <cell r="I142">
            <v>0</v>
          </cell>
          <cell r="J142">
            <v>25419700</v>
          </cell>
        </row>
        <row r="143">
          <cell r="A143">
            <v>315</v>
          </cell>
          <cell r="B143" t="str">
            <v>5. Phải trả người lao động</v>
          </cell>
          <cell r="C143">
            <v>3739075342</v>
          </cell>
          <cell r="D143">
            <v>25000000</v>
          </cell>
          <cell r="E143">
            <v>0</v>
          </cell>
          <cell r="F143">
            <v>3714075342</v>
          </cell>
          <cell r="G143">
            <v>1804961378</v>
          </cell>
          <cell r="H143">
            <v>0</v>
          </cell>
          <cell r="I143">
            <v>0</v>
          </cell>
          <cell r="J143">
            <v>1804961378</v>
          </cell>
        </row>
        <row r="144">
          <cell r="A144">
            <v>316</v>
          </cell>
          <cell r="B144" t="str">
            <v>6. Chi phí phải trả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363320710</v>
          </cell>
          <cell r="H144">
            <v>0</v>
          </cell>
          <cell r="I144">
            <v>0</v>
          </cell>
          <cell r="J144">
            <v>363320710</v>
          </cell>
        </row>
        <row r="145">
          <cell r="A145">
            <v>317</v>
          </cell>
          <cell r="B145" t="str">
            <v>7. Phải trả nội bộ</v>
          </cell>
          <cell r="C145">
            <v>5670332198</v>
          </cell>
          <cell r="D145">
            <v>0</v>
          </cell>
          <cell r="E145">
            <v>0</v>
          </cell>
          <cell r="F145">
            <v>5670332198</v>
          </cell>
          <cell r="G145">
            <v>4827981838</v>
          </cell>
          <cell r="H145">
            <v>0</v>
          </cell>
          <cell r="I145">
            <v>0</v>
          </cell>
          <cell r="J145">
            <v>4827981838</v>
          </cell>
        </row>
        <row r="146">
          <cell r="A146">
            <v>318</v>
          </cell>
          <cell r="B146" t="str">
            <v>8. Phải trả theo tiến độ kế hoạch HĐXD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319</v>
          </cell>
          <cell r="B147" t="str">
            <v>9. Các khoản phải trả, phải nộp khác</v>
          </cell>
          <cell r="C147">
            <v>8047159119</v>
          </cell>
          <cell r="D147">
            <v>0</v>
          </cell>
          <cell r="E147">
            <v>25000000</v>
          </cell>
          <cell r="F147">
            <v>8072159119</v>
          </cell>
          <cell r="G147">
            <v>3411574789</v>
          </cell>
          <cell r="H147">
            <v>0</v>
          </cell>
          <cell r="I147">
            <v>0</v>
          </cell>
          <cell r="J147">
            <v>3411574789</v>
          </cell>
        </row>
        <row r="148">
          <cell r="B148" t="str">
            <v> - Tài sản thừa chờ xử lý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B149" t="str">
            <v> - Kinh phí công đoàn</v>
          </cell>
          <cell r="C149">
            <v>8236222</v>
          </cell>
          <cell r="D149">
            <v>0</v>
          </cell>
          <cell r="E149">
            <v>0</v>
          </cell>
          <cell r="F149">
            <v>8236222</v>
          </cell>
          <cell r="G149">
            <v>5991470</v>
          </cell>
          <cell r="H149">
            <v>0</v>
          </cell>
          <cell r="I149">
            <v>0</v>
          </cell>
          <cell r="J149">
            <v>5991470</v>
          </cell>
        </row>
        <row r="150">
          <cell r="B150" t="str">
            <v> - Bảo hiểm xã hội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B151" t="str">
            <v> - Bảo hiểm y tế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1799873</v>
          </cell>
          <cell r="H151">
            <v>0</v>
          </cell>
          <cell r="I151">
            <v>0</v>
          </cell>
          <cell r="J151">
            <v>1799873</v>
          </cell>
        </row>
        <row r="152">
          <cell r="B152" t="str">
            <v> - Phải trả về cổ phần hoá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B153" t="str">
            <v> - Nhận ký quỹ, ký cược ngắn hạn</v>
          </cell>
          <cell r="C153">
            <v>275000000</v>
          </cell>
          <cell r="D153">
            <v>0</v>
          </cell>
          <cell r="E153">
            <v>0</v>
          </cell>
          <cell r="F153">
            <v>275000000</v>
          </cell>
          <cell r="G153">
            <v>270000000</v>
          </cell>
          <cell r="H153">
            <v>0</v>
          </cell>
          <cell r="I153">
            <v>0</v>
          </cell>
          <cell r="J153">
            <v>270000000</v>
          </cell>
        </row>
        <row r="154">
          <cell r="B154" t="str">
            <v> - Doanh thu chưa thực hiện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B155" t="str">
            <v> - Các khoản phải trả, phải nộp khác</v>
          </cell>
          <cell r="C155">
            <v>7763922897</v>
          </cell>
          <cell r="D155">
            <v>0</v>
          </cell>
          <cell r="E155">
            <v>25000000</v>
          </cell>
          <cell r="F155">
            <v>7788922897</v>
          </cell>
          <cell r="G155">
            <v>3133783446</v>
          </cell>
          <cell r="H155">
            <v>0</v>
          </cell>
          <cell r="I155">
            <v>0</v>
          </cell>
          <cell r="J155">
            <v>3133783446</v>
          </cell>
        </row>
        <row r="156">
          <cell r="B156" t="str">
            <v> - Phải thu khác(dư Có)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 - Tạm ứng(dư Có)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320</v>
          </cell>
          <cell r="B158" t="str">
            <v>10. Dự phòng phải trả ngắn hạn</v>
          </cell>
          <cell r="C158">
            <v>0</v>
          </cell>
          <cell r="D158">
            <v>405644718</v>
          </cell>
          <cell r="E158">
            <v>405644718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60">
          <cell r="A160">
            <v>330</v>
          </cell>
          <cell r="B160" t="str">
            <v>II. Nợ dài hạn</v>
          </cell>
          <cell r="C160">
            <v>179618125684</v>
          </cell>
          <cell r="D160">
            <v>23793965411</v>
          </cell>
          <cell r="E160">
            <v>405644718</v>
          </cell>
          <cell r="F160">
            <v>156229804991</v>
          </cell>
          <cell r="G160">
            <v>169089001491</v>
          </cell>
          <cell r="H160">
            <v>0</v>
          </cell>
          <cell r="I160">
            <v>0</v>
          </cell>
          <cell r="J160">
            <v>169089001491</v>
          </cell>
        </row>
        <row r="161">
          <cell r="A161">
            <v>331</v>
          </cell>
          <cell r="B161" t="str">
            <v>1. Phải trả dài hạn người bán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332</v>
          </cell>
          <cell r="B162" t="str">
            <v>2. Phải trả dài hạn nội bộ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333</v>
          </cell>
          <cell r="B163" t="str">
            <v>3. Phải trả dài hạn khác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B164" t="str">
            <v> - Phải trả dài hạn khác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B165" t="str">
            <v> - Nhận ký quỹ, ký cược dài hạn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334</v>
          </cell>
          <cell r="B166" t="str">
            <v>4. Vay và nợ dài hạn</v>
          </cell>
          <cell r="C166">
            <v>179407945784</v>
          </cell>
          <cell r="D166">
            <v>23793965411</v>
          </cell>
          <cell r="E166">
            <v>405644718</v>
          </cell>
          <cell r="F166">
            <v>156019625091</v>
          </cell>
          <cell r="G166">
            <v>168833805091</v>
          </cell>
          <cell r="H166">
            <v>0</v>
          </cell>
          <cell r="I166">
            <v>0</v>
          </cell>
          <cell r="J166">
            <v>168833805091</v>
          </cell>
        </row>
        <row r="167">
          <cell r="B167" t="str">
            <v> - Vay ngân hàng</v>
          </cell>
          <cell r="C167">
            <v>169135730784</v>
          </cell>
          <cell r="D167">
            <v>23388320693</v>
          </cell>
          <cell r="E167">
            <v>0</v>
          </cell>
          <cell r="F167">
            <v>145747410091</v>
          </cell>
          <cell r="G167">
            <v>168833805091</v>
          </cell>
          <cell r="H167">
            <v>0</v>
          </cell>
          <cell r="I167">
            <v>0</v>
          </cell>
          <cell r="J167">
            <v>168833805091</v>
          </cell>
        </row>
        <row r="168">
          <cell r="B168" t="str">
            <v> - Trái phiếu phát hành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B169" t="str">
            <v> - Thuê tài chính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B170" t="str">
            <v> - Vay các đối tượng khác</v>
          </cell>
          <cell r="C170">
            <v>10272215000</v>
          </cell>
          <cell r="D170">
            <v>405644718</v>
          </cell>
          <cell r="E170">
            <v>405644718</v>
          </cell>
          <cell r="F170">
            <v>10272215000</v>
          </cell>
          <cell r="G170">
            <v>0</v>
          </cell>
          <cell r="J170">
            <v>0</v>
          </cell>
        </row>
        <row r="171">
          <cell r="B171" t="str">
            <v> - Nợ dài hạn khác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335</v>
          </cell>
          <cell r="B172" t="str">
            <v>5. Thuế thu nhập hoãn lại phải trả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336</v>
          </cell>
          <cell r="B173" t="str">
            <v>6. Dự phòng trợ cấp mất việc làm</v>
          </cell>
          <cell r="C173">
            <v>210179900</v>
          </cell>
          <cell r="D173">
            <v>0</v>
          </cell>
          <cell r="E173">
            <v>0</v>
          </cell>
          <cell r="F173">
            <v>210179900</v>
          </cell>
          <cell r="G173">
            <v>255196400</v>
          </cell>
          <cell r="H173">
            <v>0</v>
          </cell>
          <cell r="I173">
            <v>0</v>
          </cell>
          <cell r="J173">
            <v>255196400</v>
          </cell>
        </row>
        <row r="174">
          <cell r="A174">
            <v>337</v>
          </cell>
          <cell r="B174" t="str">
            <v>5. Dự phòng phải trả dài hạn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6">
          <cell r="A176">
            <v>400</v>
          </cell>
          <cell r="B176" t="str">
            <v>B. VỐN CHỦ SỞ HỮU</v>
          </cell>
          <cell r="C176">
            <v>30848162536</v>
          </cell>
          <cell r="D176">
            <v>250232128.32000005</v>
          </cell>
          <cell r="E176">
            <v>202822359</v>
          </cell>
          <cell r="F176">
            <v>30800752766.68</v>
          </cell>
          <cell r="G176">
            <v>31830573720</v>
          </cell>
          <cell r="H176">
            <v>0</v>
          </cell>
          <cell r="I176">
            <v>0</v>
          </cell>
          <cell r="J176">
            <v>31830573720</v>
          </cell>
        </row>
        <row r="178">
          <cell r="A178">
            <v>410</v>
          </cell>
          <cell r="B178" t="str">
            <v>I. Vốn chủ sở hữu</v>
          </cell>
          <cell r="C178">
            <v>29793299013</v>
          </cell>
          <cell r="D178">
            <v>250232128.32000005</v>
          </cell>
          <cell r="E178">
            <v>202822359</v>
          </cell>
          <cell r="F178">
            <v>29745889243.68</v>
          </cell>
          <cell r="G178">
            <v>31114490197</v>
          </cell>
          <cell r="H178">
            <v>0</v>
          </cell>
          <cell r="I178">
            <v>0</v>
          </cell>
          <cell r="J178">
            <v>31114490197</v>
          </cell>
        </row>
        <row r="179">
          <cell r="A179">
            <v>411</v>
          </cell>
          <cell r="B179" t="str">
            <v>1. Vốn đầu tư của chủ sở hữu</v>
          </cell>
          <cell r="C179">
            <v>22108800000</v>
          </cell>
          <cell r="D179">
            <v>0</v>
          </cell>
          <cell r="E179">
            <v>0</v>
          </cell>
          <cell r="F179">
            <v>22108800000</v>
          </cell>
          <cell r="G179">
            <v>22108800000</v>
          </cell>
          <cell r="I179">
            <v>0</v>
          </cell>
          <cell r="J179">
            <v>22108800000</v>
          </cell>
        </row>
        <row r="180">
          <cell r="A180">
            <v>412</v>
          </cell>
          <cell r="B180" t="str">
            <v>2. Thặng dư vốn cổ phần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413</v>
          </cell>
          <cell r="B181" t="str">
            <v>3. Vốn khác của chủ sở hữu</v>
          </cell>
          <cell r="C181">
            <v>261000000</v>
          </cell>
          <cell r="D181">
            <v>0</v>
          </cell>
          <cell r="E181">
            <v>0</v>
          </cell>
          <cell r="F181">
            <v>261000000</v>
          </cell>
          <cell r="G181">
            <v>261000000</v>
          </cell>
          <cell r="H181">
            <v>0</v>
          </cell>
          <cell r="I181">
            <v>0</v>
          </cell>
          <cell r="J181">
            <v>261000000</v>
          </cell>
        </row>
        <row r="182">
          <cell r="A182">
            <v>414</v>
          </cell>
          <cell r="B182" t="str">
            <v>4. Cổ phiếu ngân quỹ (*)</v>
          </cell>
          <cell r="C182">
            <v>-258200000</v>
          </cell>
          <cell r="D182">
            <v>0</v>
          </cell>
          <cell r="E182">
            <v>0</v>
          </cell>
          <cell r="F182">
            <v>-258200000</v>
          </cell>
          <cell r="G182">
            <v>-258200000</v>
          </cell>
          <cell r="H182">
            <v>0</v>
          </cell>
          <cell r="I182">
            <v>0</v>
          </cell>
          <cell r="J182">
            <v>-258200000</v>
          </cell>
        </row>
        <row r="183">
          <cell r="A183">
            <v>415</v>
          </cell>
          <cell r="B183" t="str">
            <v>5. Chênh lệch đánh giá lại tài sản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416</v>
          </cell>
          <cell r="B184" t="str">
            <v>6. Chênh lệch tỷ giá hối đoái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417</v>
          </cell>
          <cell r="B185" t="str">
            <v>7. Quỹ đầu tư phát triển</v>
          </cell>
          <cell r="C185">
            <v>5659987927</v>
          </cell>
          <cell r="D185">
            <v>0</v>
          </cell>
          <cell r="E185">
            <v>0</v>
          </cell>
          <cell r="F185">
            <v>5659987927</v>
          </cell>
          <cell r="G185">
            <v>5659987927</v>
          </cell>
          <cell r="H185">
            <v>0</v>
          </cell>
          <cell r="I185">
            <v>0</v>
          </cell>
          <cell r="J185">
            <v>5659987927</v>
          </cell>
        </row>
        <row r="186">
          <cell r="A186">
            <v>418</v>
          </cell>
          <cell r="B186" t="str">
            <v>8. Quỹ dự phòng tài chính</v>
          </cell>
          <cell r="C186">
            <v>1019919300</v>
          </cell>
          <cell r="D186">
            <v>0</v>
          </cell>
          <cell r="E186">
            <v>0</v>
          </cell>
          <cell r="F186">
            <v>1019919300</v>
          </cell>
          <cell r="G186">
            <v>1019919300</v>
          </cell>
          <cell r="H186">
            <v>0</v>
          </cell>
          <cell r="I186">
            <v>0</v>
          </cell>
          <cell r="J186">
            <v>1019919300</v>
          </cell>
        </row>
        <row r="187">
          <cell r="A187">
            <v>419</v>
          </cell>
          <cell r="B187" t="str">
            <v>9. Quỹ khác thuộc vốn chủ sở hữu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420</v>
          </cell>
          <cell r="B188" t="str">
            <v>10. Lợi nhuận chưa phân phối</v>
          </cell>
          <cell r="C188">
            <v>1001791786</v>
          </cell>
          <cell r="D188">
            <v>250232128.32000005</v>
          </cell>
          <cell r="E188">
            <v>202822359</v>
          </cell>
          <cell r="F188">
            <v>954382016.68</v>
          </cell>
          <cell r="G188">
            <v>2322982970</v>
          </cell>
          <cell r="H188">
            <v>0</v>
          </cell>
          <cell r="I188">
            <v>0</v>
          </cell>
          <cell r="J188">
            <v>2322982970</v>
          </cell>
        </row>
        <row r="189">
          <cell r="A189">
            <v>421</v>
          </cell>
          <cell r="B189" t="str">
            <v>11. Nguồn vốn đầu tư xây dựng cơ bản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1">
          <cell r="A191">
            <v>430</v>
          </cell>
          <cell r="B191" t="str">
            <v>II. Nguồn kinh phí và quỹ khác</v>
          </cell>
          <cell r="C191">
            <v>1054863523</v>
          </cell>
          <cell r="D191">
            <v>0</v>
          </cell>
          <cell r="E191">
            <v>0</v>
          </cell>
          <cell r="F191">
            <v>1054863523</v>
          </cell>
          <cell r="G191">
            <v>716083523</v>
          </cell>
          <cell r="H191">
            <v>0</v>
          </cell>
          <cell r="I191">
            <v>0</v>
          </cell>
          <cell r="J191">
            <v>716083523</v>
          </cell>
        </row>
        <row r="192">
          <cell r="A192">
            <v>431</v>
          </cell>
          <cell r="B192" t="str">
            <v>1. Quỹ khen thưởng, phúc lợi</v>
          </cell>
          <cell r="C192">
            <v>1054863523</v>
          </cell>
          <cell r="D192">
            <v>0</v>
          </cell>
          <cell r="F192">
            <v>1054863523</v>
          </cell>
          <cell r="G192">
            <v>716083523</v>
          </cell>
          <cell r="H192">
            <v>0</v>
          </cell>
          <cell r="J192">
            <v>716083523</v>
          </cell>
        </row>
        <row r="193">
          <cell r="A193">
            <v>432</v>
          </cell>
          <cell r="B193" t="str">
            <v>2. Nguồn kinh phí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B194" t="str">
            <v> - Nguồn kinh phí sự nghiệp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B195" t="str">
            <v> - Chi sự nghiệp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433</v>
          </cell>
          <cell r="B196" t="str">
            <v>3. Nguồn kinh phí đã hình thành TSCĐ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8">
          <cell r="A198">
            <v>440</v>
          </cell>
          <cell r="B198" t="str">
            <v>TỔNG CỘNG NGUỒN VỐN</v>
          </cell>
          <cell r="C198">
            <v>298483990486</v>
          </cell>
          <cell r="D198">
            <v>24476179537.32</v>
          </cell>
          <cell r="E198">
            <v>24439324394.32</v>
          </cell>
          <cell r="F198">
            <v>298447135343</v>
          </cell>
          <cell r="G198">
            <v>301437953806</v>
          </cell>
          <cell r="H198">
            <v>0</v>
          </cell>
          <cell r="I198">
            <v>0</v>
          </cell>
          <cell r="J198">
            <v>301437953806</v>
          </cell>
        </row>
        <row r="200">
          <cell r="A200" t="str">
            <v>Mã số</v>
          </cell>
          <cell r="B200" t="str">
            <v>CHỈ TIÊU NGOÀI BẢNG CĐKT</v>
          </cell>
          <cell r="C200" t="str">
            <v>Báo cáo</v>
          </cell>
          <cell r="D200" t="str">
            <v>Đ/c Nợ</v>
          </cell>
          <cell r="E200" t="str">
            <v>Đ/c Có</v>
          </cell>
          <cell r="F200" t="str">
            <v>Sau điều chỉnh</v>
          </cell>
          <cell r="G200" t="str">
            <v>Báo cáo</v>
          </cell>
          <cell r="H200" t="str">
            <v>Đ/c Nợ</v>
          </cell>
          <cell r="I200" t="str">
            <v>Đ/c Có</v>
          </cell>
          <cell r="J200" t="str">
            <v>Sau điều chỉnh</v>
          </cell>
        </row>
        <row r="202">
          <cell r="A202" t="str">
            <v>001</v>
          </cell>
          <cell r="B202" t="str">
            <v>1. Tài sản thuê ngoài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002</v>
          </cell>
          <cell r="B203" t="str">
            <v>2. Vật tư, hàng hóa nhận giữ hộ, nhận gia công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003</v>
          </cell>
          <cell r="B204" t="str">
            <v>3. Hàng hóa nhận bán hộ, nhận ký gửi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004</v>
          </cell>
          <cell r="B205" t="str">
            <v>4. Nợ khó đòi đã xử lý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005</v>
          </cell>
          <cell r="B206" t="str">
            <v>5. Ngoại tệ các loại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006</v>
          </cell>
          <cell r="B207" t="str">
            <v>6. Dự toán chi sự nghiệp, dự án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10">
          <cell r="A210" t="str">
            <v>BÁO CÁO KẾT QUẢ KINH DOANH</v>
          </cell>
        </row>
        <row r="212">
          <cell r="A212" t="str">
            <v>Mã số</v>
          </cell>
          <cell r="B212" t="str">
            <v>CHỈ TIÊU</v>
          </cell>
          <cell r="C212" t="str">
            <v>Báo cáo</v>
          </cell>
          <cell r="D212" t="str">
            <v>Đ/c Nợ</v>
          </cell>
          <cell r="E212" t="str">
            <v>Đ/c Có</v>
          </cell>
          <cell r="F212" t="str">
            <v>Sau điều chỉnh</v>
          </cell>
          <cell r="G212" t="str">
            <v>Báo cáo</v>
          </cell>
          <cell r="H212" t="str">
            <v>Đ/c Nợ</v>
          </cell>
          <cell r="I212" t="str">
            <v>Đ/c Có</v>
          </cell>
          <cell r="J212" t="str">
            <v>Sau điều chỉnh</v>
          </cell>
        </row>
        <row r="213">
          <cell r="A213">
            <v>1</v>
          </cell>
          <cell r="B213">
            <v>2</v>
          </cell>
          <cell r="C213">
            <v>3</v>
          </cell>
          <cell r="D213">
            <v>4</v>
          </cell>
          <cell r="E213">
            <v>5</v>
          </cell>
          <cell r="F213">
            <v>6</v>
          </cell>
          <cell r="G213">
            <v>7</v>
          </cell>
          <cell r="H213">
            <v>8</v>
          </cell>
          <cell r="I213">
            <v>9</v>
          </cell>
          <cell r="J213">
            <v>10</v>
          </cell>
        </row>
        <row r="215">
          <cell r="A215" t="str">
            <v>01</v>
          </cell>
          <cell r="B215" t="str">
            <v>1. Doanh thu bán hàng và cung cấp dịch vụ</v>
          </cell>
          <cell r="C215">
            <v>161146654011</v>
          </cell>
          <cell r="D215">
            <v>202822359</v>
          </cell>
          <cell r="E215">
            <v>202822359</v>
          </cell>
          <cell r="F215">
            <v>161146654011</v>
          </cell>
          <cell r="G215">
            <v>35327673884</v>
          </cell>
          <cell r="J215">
            <v>35327673884</v>
          </cell>
        </row>
        <row r="216">
          <cell r="B216" t="str">
            <v> - Doanh thu bán hàng và cung cấp dịch vụ</v>
          </cell>
          <cell r="C216">
            <v>161146654011</v>
          </cell>
          <cell r="D216">
            <v>202822359</v>
          </cell>
          <cell r="E216">
            <v>0</v>
          </cell>
          <cell r="F216">
            <v>160943831652</v>
          </cell>
          <cell r="G216">
            <v>35327673884</v>
          </cell>
          <cell r="J216">
            <v>35327673884</v>
          </cell>
        </row>
        <row r="217">
          <cell r="B217" t="str">
            <v> - Doanh thu bán hàng nội bộ</v>
          </cell>
          <cell r="C217">
            <v>0</v>
          </cell>
          <cell r="D217">
            <v>0</v>
          </cell>
          <cell r="E217">
            <v>202822359</v>
          </cell>
          <cell r="F217">
            <v>202822359</v>
          </cell>
          <cell r="G217">
            <v>0</v>
          </cell>
          <cell r="J217">
            <v>0</v>
          </cell>
        </row>
        <row r="218">
          <cell r="A218" t="str">
            <v>02</v>
          </cell>
          <cell r="B218" t="str">
            <v>2. Các khoản giảm trừ</v>
          </cell>
          <cell r="C218">
            <v>9823378</v>
          </cell>
          <cell r="F218">
            <v>9823378</v>
          </cell>
          <cell r="G218">
            <v>0</v>
          </cell>
          <cell r="J218">
            <v>0</v>
          </cell>
        </row>
        <row r="219">
          <cell r="B219" t="str">
            <v> - Chiết khấu thương mại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J219">
            <v>0</v>
          </cell>
        </row>
        <row r="220">
          <cell r="B220" t="str">
            <v> - Hàng bán bị trả lại</v>
          </cell>
          <cell r="C220">
            <v>9823378</v>
          </cell>
          <cell r="D220">
            <v>0</v>
          </cell>
          <cell r="E220">
            <v>0</v>
          </cell>
          <cell r="F220">
            <v>9823378</v>
          </cell>
          <cell r="J220">
            <v>0</v>
          </cell>
        </row>
        <row r="221">
          <cell r="B221" t="str">
            <v> - Giảm giá hàng bán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J221">
            <v>0</v>
          </cell>
        </row>
        <row r="222">
          <cell r="B222" t="str">
            <v> - Thuế TTĐB, thuế XK, thuế GTGT theo phương pháp trực tiếp</v>
          </cell>
          <cell r="C222">
            <v>0</v>
          </cell>
          <cell r="F222">
            <v>0</v>
          </cell>
          <cell r="G222">
            <v>0</v>
          </cell>
          <cell r="J222">
            <v>0</v>
          </cell>
        </row>
        <row r="223">
          <cell r="A223">
            <v>10</v>
          </cell>
          <cell r="B223" t="str">
            <v>3. Doanh thu thuần bán hàng
    và cung cấp dịch vụ</v>
          </cell>
          <cell r="C223">
            <v>161136830633</v>
          </cell>
          <cell r="D223">
            <v>202822359</v>
          </cell>
          <cell r="E223">
            <v>202822359</v>
          </cell>
          <cell r="F223">
            <v>161136830633</v>
          </cell>
          <cell r="G223">
            <v>35327673884</v>
          </cell>
          <cell r="J223">
            <v>35327673884</v>
          </cell>
        </row>
        <row r="225">
          <cell r="A225">
            <v>11</v>
          </cell>
          <cell r="B225" t="str">
            <v>4. Giá vốn hàng bán</v>
          </cell>
          <cell r="C225">
            <v>122913491286</v>
          </cell>
          <cell r="D225">
            <v>42680667</v>
          </cell>
          <cell r="E225">
            <v>0</v>
          </cell>
          <cell r="F225">
            <v>122956171953</v>
          </cell>
          <cell r="G225">
            <v>26630041335</v>
          </cell>
          <cell r="J225">
            <v>26630041335</v>
          </cell>
        </row>
        <row r="226">
          <cell r="A226">
            <v>20</v>
          </cell>
          <cell r="B226" t="str">
            <v>5. Lợi nhuận gộp về bán hàng
    và cung cấp dịch vụ</v>
          </cell>
          <cell r="C226">
            <v>38223339347</v>
          </cell>
          <cell r="F226">
            <v>38180658680</v>
          </cell>
          <cell r="G226">
            <v>8697632549</v>
          </cell>
          <cell r="J226">
            <v>8697632549</v>
          </cell>
        </row>
        <row r="228">
          <cell r="A228">
            <v>21</v>
          </cell>
          <cell r="B228" t="str">
            <v>6. Doanh thu hoạt động tài chính</v>
          </cell>
          <cell r="C228">
            <v>62549404</v>
          </cell>
          <cell r="D228">
            <v>0</v>
          </cell>
          <cell r="E228">
            <v>0</v>
          </cell>
          <cell r="F228">
            <v>62549404</v>
          </cell>
          <cell r="G228">
            <v>9453577</v>
          </cell>
          <cell r="J228">
            <v>9453577</v>
          </cell>
        </row>
        <row r="229">
          <cell r="A229">
            <v>22</v>
          </cell>
          <cell r="B229" t="str">
            <v>7. Chi phí tài chính</v>
          </cell>
          <cell r="C229">
            <v>6997645344</v>
          </cell>
          <cell r="D229">
            <v>1563996</v>
          </cell>
          <cell r="E229">
            <v>0</v>
          </cell>
          <cell r="F229">
            <v>6999209340</v>
          </cell>
          <cell r="G229">
            <v>1675700470</v>
          </cell>
          <cell r="J229">
            <v>1675700470</v>
          </cell>
        </row>
        <row r="230">
          <cell r="A230">
            <v>23</v>
          </cell>
          <cell r="B230" t="str">
            <v> - Trong đó: Chi phí lãi vay</v>
          </cell>
          <cell r="C230">
            <v>6997645344</v>
          </cell>
          <cell r="D230">
            <v>23828770674</v>
          </cell>
          <cell r="E230">
            <v>23462067742.32</v>
          </cell>
          <cell r="F230">
            <v>6996692822</v>
          </cell>
          <cell r="G230">
            <v>1675700470</v>
          </cell>
          <cell r="J230">
            <v>1675700470</v>
          </cell>
        </row>
        <row r="231">
          <cell r="G231">
            <v>0</v>
          </cell>
        </row>
        <row r="232">
          <cell r="A232">
            <v>24</v>
          </cell>
          <cell r="B232" t="str">
            <v>8. Chi phí bán hàng</v>
          </cell>
          <cell r="C232">
            <v>16994646953</v>
          </cell>
          <cell r="D232">
            <v>0</v>
          </cell>
          <cell r="E232">
            <v>0</v>
          </cell>
          <cell r="F232">
            <v>16994646953</v>
          </cell>
          <cell r="G232">
            <v>3482489654</v>
          </cell>
          <cell r="J232">
            <v>3482489654</v>
          </cell>
        </row>
        <row r="233">
          <cell r="A233">
            <v>25</v>
          </cell>
          <cell r="B233" t="str">
            <v>9. Chi phí quản lý doanh nghiệp</v>
          </cell>
          <cell r="C233">
            <v>6290953348</v>
          </cell>
          <cell r="D233">
            <v>0</v>
          </cell>
          <cell r="E233">
            <v>0</v>
          </cell>
          <cell r="F233">
            <v>6290953348</v>
          </cell>
          <cell r="G233">
            <v>2039895334</v>
          </cell>
          <cell r="J233">
            <v>2039895334</v>
          </cell>
        </row>
        <row r="235">
          <cell r="A235">
            <v>30</v>
          </cell>
          <cell r="B235" t="str">
            <v>10. Lợi nhuận thuần từ hoạt động kinh doanh </v>
          </cell>
          <cell r="C235">
            <v>8002643106</v>
          </cell>
          <cell r="D235">
            <v>-1563996</v>
          </cell>
          <cell r="E235">
            <v>0</v>
          </cell>
          <cell r="F235">
            <v>7958398443</v>
          </cell>
          <cell r="G235">
            <v>1509000668</v>
          </cell>
          <cell r="J235">
            <v>1509000668</v>
          </cell>
        </row>
        <row r="237">
          <cell r="A237">
            <v>31</v>
          </cell>
          <cell r="B237" t="str">
            <v>11. Thu nhập khác</v>
          </cell>
          <cell r="C237">
            <v>1499132743</v>
          </cell>
          <cell r="D237">
            <v>0</v>
          </cell>
          <cell r="E237">
            <v>0</v>
          </cell>
          <cell r="F237">
            <v>1499132743</v>
          </cell>
          <cell r="G237">
            <v>306364305</v>
          </cell>
          <cell r="J237">
            <v>306364305</v>
          </cell>
        </row>
        <row r="238">
          <cell r="A238">
            <v>32</v>
          </cell>
          <cell r="B238" t="str">
            <v>12. Chi phí khác </v>
          </cell>
          <cell r="C238">
            <v>240335228</v>
          </cell>
          <cell r="D238">
            <v>0</v>
          </cell>
          <cell r="E238">
            <v>0</v>
          </cell>
          <cell r="F238">
            <v>240335228</v>
          </cell>
          <cell r="G238">
            <v>294697320</v>
          </cell>
          <cell r="J238">
            <v>294697320</v>
          </cell>
        </row>
        <row r="239">
          <cell r="A239">
            <v>40</v>
          </cell>
          <cell r="B239" t="str">
            <v>13. Lợi nhuận khác</v>
          </cell>
          <cell r="C239">
            <v>1258797515</v>
          </cell>
          <cell r="F239">
            <v>1258797515</v>
          </cell>
          <cell r="G239">
            <v>11666985</v>
          </cell>
          <cell r="J239">
            <v>11666985</v>
          </cell>
        </row>
        <row r="240">
          <cell r="A240">
            <v>50</v>
          </cell>
          <cell r="B240" t="str">
            <v>14. Tổng lợi nhuận kế toán trước thuế </v>
          </cell>
          <cell r="C240">
            <v>9261440621</v>
          </cell>
          <cell r="F240">
            <v>9217195958</v>
          </cell>
          <cell r="G240">
            <v>1520667653</v>
          </cell>
          <cell r="J240">
            <v>1520667653</v>
          </cell>
        </row>
        <row r="241">
          <cell r="A241">
            <v>51</v>
          </cell>
          <cell r="B241" t="str">
            <v>15. Chi phí thuế TNDN hiện hành</v>
          </cell>
          <cell r="C241">
            <v>946896800</v>
          </cell>
          <cell r="D241">
            <v>-5302876.679999948</v>
          </cell>
          <cell r="F241">
            <v>941593923.32</v>
          </cell>
          <cell r="G241">
            <v>152066700</v>
          </cell>
          <cell r="J241">
            <v>152066700</v>
          </cell>
        </row>
        <row r="242">
          <cell r="A242">
            <v>52</v>
          </cell>
          <cell r="B242" t="str">
            <v>16. Chi phí thuế TNDN hoãn lại</v>
          </cell>
          <cell r="C242">
            <v>0</v>
          </cell>
          <cell r="F242">
            <v>0</v>
          </cell>
          <cell r="J242">
            <v>0</v>
          </cell>
        </row>
        <row r="243">
          <cell r="A243">
            <v>60</v>
          </cell>
          <cell r="B243" t="str">
            <v>17. Lợi nhuận sau thuế TNDN</v>
          </cell>
          <cell r="C243">
            <v>8314543821</v>
          </cell>
          <cell r="F243">
            <v>8275602034.68</v>
          </cell>
          <cell r="G243">
            <v>1368600953</v>
          </cell>
          <cell r="J243">
            <v>1368600953</v>
          </cell>
        </row>
        <row r="244">
          <cell r="A244">
            <v>70</v>
          </cell>
          <cell r="B244" t="str">
            <v>18. Lãi cơ bản trên cổ phiếu (*)</v>
          </cell>
        </row>
        <row r="248">
          <cell r="A248" t="str">
            <v>KIỂM TRA SỐ LIỆU</v>
          </cell>
        </row>
        <row r="251">
          <cell r="B251" t="str">
            <v>Bảng Cân đối kế toán</v>
          </cell>
          <cell r="C251" t="str">
            <v>Năm nay</v>
          </cell>
          <cell r="G251" t="str">
            <v>Năm trước</v>
          </cell>
        </row>
        <row r="252">
          <cell r="C252" t="str">
            <v>Báo cáo</v>
          </cell>
          <cell r="D252" t="str">
            <v>Đ/c Nợ</v>
          </cell>
          <cell r="E252" t="str">
            <v>Đ/c Có</v>
          </cell>
          <cell r="F252" t="str">
            <v>Sau điều chỉnh</v>
          </cell>
          <cell r="G252" t="str">
            <v>Báo cáo</v>
          </cell>
          <cell r="H252" t="str">
            <v>Đ/c Nợ</v>
          </cell>
          <cell r="I252" t="str">
            <v>Đ/c Có</v>
          </cell>
          <cell r="J252" t="str">
            <v>Sau điều chỉnh</v>
          </cell>
        </row>
        <row r="253">
          <cell r="B253" t="str">
            <v>Tổng tài sản</v>
          </cell>
          <cell r="C253">
            <v>298483990486</v>
          </cell>
          <cell r="D253">
            <v>405644718</v>
          </cell>
          <cell r="E253">
            <v>442499861</v>
          </cell>
          <cell r="F253">
            <v>298447135343</v>
          </cell>
          <cell r="G253">
            <v>301437953806</v>
          </cell>
          <cell r="H253">
            <v>0</v>
          </cell>
          <cell r="I253">
            <v>0</v>
          </cell>
          <cell r="J253">
            <v>301437953806</v>
          </cell>
        </row>
        <row r="254">
          <cell r="B254" t="str">
            <v>Tổng nguồn vốn</v>
          </cell>
          <cell r="C254">
            <v>298483990486</v>
          </cell>
          <cell r="D254">
            <v>24476179537.32</v>
          </cell>
          <cell r="E254">
            <v>24439324394.32</v>
          </cell>
          <cell r="F254">
            <v>298447135343</v>
          </cell>
          <cell r="G254">
            <v>301437953806</v>
          </cell>
          <cell r="H254">
            <v>0</v>
          </cell>
          <cell r="I254">
            <v>0</v>
          </cell>
          <cell r="J254">
            <v>301437953806</v>
          </cell>
        </row>
        <row r="255">
          <cell r="B255" t="str">
            <v>Kết quả</v>
          </cell>
          <cell r="C255">
            <v>0</v>
          </cell>
          <cell r="D255">
            <v>24881824255.32</v>
          </cell>
          <cell r="E255">
            <v>24881824255.32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C256" t="str">
            <v>Tốt</v>
          </cell>
          <cell r="D256" t="str">
            <v>Tốt</v>
          </cell>
          <cell r="F256" t="str">
            <v>Tốt</v>
          </cell>
          <cell r="G256" t="str">
            <v>Tốt</v>
          </cell>
          <cell r="H256" t="str">
            <v>Tốt</v>
          </cell>
          <cell r="J256" t="str">
            <v>Tốt</v>
          </cell>
        </row>
        <row r="258">
          <cell r="B258" t="str">
            <v>Lợi nhuận kế toán trước thuế</v>
          </cell>
          <cell r="C258" t="str">
            <v>Năm nay</v>
          </cell>
          <cell r="G258" t="str">
            <v>Năm trước</v>
          </cell>
        </row>
        <row r="259">
          <cell r="D259" t="str">
            <v>Đ/c Nợ</v>
          </cell>
          <cell r="E259" t="str">
            <v>Đ/c Có</v>
          </cell>
          <cell r="H259" t="str">
            <v>Đ/c Nợ</v>
          </cell>
          <cell r="I259" t="str">
            <v>Đ/c Có</v>
          </cell>
        </row>
        <row r="260">
          <cell r="B260" t="str">
            <v>Báo cáo Kết quả kinh doanh</v>
          </cell>
          <cell r="D260">
            <v>0</v>
          </cell>
          <cell r="E260">
            <v>0</v>
          </cell>
          <cell r="H260">
            <v>0</v>
          </cell>
          <cell r="I260">
            <v>0</v>
          </cell>
        </row>
        <row r="261">
          <cell r="B261" t="str">
            <v>Bảng Cân đối kế toán</v>
          </cell>
          <cell r="D261">
            <v>258700111.32000005</v>
          </cell>
          <cell r="E261">
            <v>202822359</v>
          </cell>
          <cell r="H261">
            <v>0</v>
          </cell>
          <cell r="I261">
            <v>0</v>
          </cell>
        </row>
        <row r="262">
          <cell r="B262" t="str">
            <v> - Khoản mục Lợi nhuận chưa phân phối</v>
          </cell>
          <cell r="D262">
            <v>250232128.32000005</v>
          </cell>
          <cell r="E262">
            <v>202822359</v>
          </cell>
          <cell r="H262">
            <v>0</v>
          </cell>
          <cell r="I262">
            <v>0</v>
          </cell>
        </row>
        <row r="263">
          <cell r="B263" t="str">
            <v> - Đ/c TK 421 không ảnh hưởng đến KQKD</v>
          </cell>
          <cell r="D263">
            <v>8467983</v>
          </cell>
          <cell r="E263">
            <v>0</v>
          </cell>
        </row>
        <row r="264">
          <cell r="B264" t="str">
            <v>Kết quả</v>
          </cell>
          <cell r="C264">
            <v>0</v>
          </cell>
          <cell r="D264">
            <v>258700111.32000005</v>
          </cell>
          <cell r="E264">
            <v>202822359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6">
          <cell r="D266">
            <v>250232128.32000005</v>
          </cell>
          <cell r="E266">
            <v>202822359</v>
          </cell>
        </row>
      </sheetData>
      <sheetData sheetId="9">
        <row r="185">
          <cell r="V185">
            <v>152066700</v>
          </cell>
          <cell r="AD185">
            <v>941593923.32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7"/>
  <sheetViews>
    <sheetView workbookViewId="0" topLeftCell="B196">
      <selection activeCell="N206" sqref="N206"/>
    </sheetView>
  </sheetViews>
  <sheetFormatPr defaultColWidth="8.796875" defaultRowHeight="15" outlineLevelCol="1"/>
  <cols>
    <col min="1" max="1" width="4.5" style="66" customWidth="1"/>
    <col min="2" max="2" width="2.59765625" style="65" customWidth="1" outlineLevel="1"/>
    <col min="3" max="3" width="1" style="65" customWidth="1" outlineLevel="1"/>
    <col min="4" max="14" width="2.19921875" style="66" customWidth="1" outlineLevel="1"/>
    <col min="15" max="15" width="1.69921875" style="66" customWidth="1" outlineLevel="1"/>
    <col min="16" max="16" width="2.19921875" style="66" customWidth="1" outlineLevel="1"/>
    <col min="17" max="17" width="2.5" style="66" customWidth="1" outlineLevel="1"/>
    <col min="18" max="20" width="1.8984375" style="66" customWidth="1" outlineLevel="1"/>
    <col min="21" max="21" width="1.1015625" style="66" customWidth="1" outlineLevel="1"/>
    <col min="22" max="27" width="2.19921875" style="67" customWidth="1" outlineLevel="1"/>
    <col min="28" max="28" width="2.19921875" style="66" customWidth="1" outlineLevel="1"/>
    <col min="29" max="29" width="3" style="67" customWidth="1" outlineLevel="1"/>
    <col min="30" max="36" width="2.19921875" style="66" customWidth="1" outlineLevel="1"/>
  </cols>
  <sheetData>
    <row r="1" spans="1:36" ht="15.75">
      <c r="A1" s="1" t="str">
        <f>'[1]Danh mục'!$B$3</f>
        <v>CÔNG TY CỔ PHẦN XI MĂNG VÀ KHOÁNG SẢN YÊN BÁI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  <c r="AD1" s="3"/>
      <c r="AE1" s="4"/>
      <c r="AF1" s="3"/>
      <c r="AG1" s="3"/>
      <c r="AH1" s="3"/>
      <c r="AI1" s="3"/>
      <c r="AJ1" s="5" t="s">
        <v>0</v>
      </c>
    </row>
    <row r="2" spans="1:36" ht="15">
      <c r="A2" s="6" t="str">
        <f>'[1]Danh mục'!$B$4</f>
        <v>Thị trấn Yên Bình - huyện Yên Bình - tỉnh Yên Bái</v>
      </c>
      <c r="B2" s="154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7"/>
      <c r="AF2" s="156"/>
      <c r="AG2" s="156"/>
      <c r="AH2" s="156"/>
      <c r="AI2" s="156"/>
      <c r="AJ2" s="158" t="str">
        <f>'[1]Danh mục'!$B$5</f>
        <v>Quý I năm 2008</v>
      </c>
    </row>
    <row r="3" spans="1:36" ht="18.75">
      <c r="A3" s="10"/>
      <c r="B3" s="12" t="s">
        <v>1</v>
      </c>
      <c r="C3" s="13"/>
      <c r="D3" s="13"/>
      <c r="E3" s="14"/>
      <c r="F3" s="14"/>
      <c r="G3" s="14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15">
      <c r="A4" s="10"/>
      <c r="B4" s="15" t="str">
        <f>'[1]Danh mục'!$B$8</f>
        <v>Tại ngày 31 tháng 03 năm 2008</v>
      </c>
      <c r="C4" s="13"/>
      <c r="D4" s="13"/>
      <c r="E4" s="14"/>
      <c r="F4" s="14"/>
      <c r="G4" s="1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5">
      <c r="A5" s="10"/>
      <c r="B5" s="10"/>
      <c r="C5" s="10"/>
      <c r="D5" s="10"/>
      <c r="E5" s="16"/>
      <c r="F5" s="16"/>
      <c r="G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7"/>
      <c r="AC5" s="10"/>
      <c r="AD5" s="10"/>
      <c r="AE5" s="10"/>
      <c r="AF5" s="10"/>
      <c r="AG5" s="10"/>
      <c r="AH5" s="10"/>
      <c r="AI5" s="10"/>
      <c r="AJ5" s="17" t="s">
        <v>2</v>
      </c>
    </row>
    <row r="6" spans="1:36" ht="15" customHeight="1">
      <c r="A6" s="18" t="s">
        <v>3</v>
      </c>
      <c r="B6" s="19"/>
      <c r="C6" s="20"/>
      <c r="D6" s="21"/>
      <c r="E6" s="20"/>
      <c r="F6" s="22"/>
      <c r="G6" s="23" t="s">
        <v>4</v>
      </c>
      <c r="H6" s="7"/>
      <c r="I6" s="20"/>
      <c r="J6" s="20"/>
      <c r="K6" s="20"/>
      <c r="L6" s="20"/>
      <c r="M6" s="20"/>
      <c r="N6" s="20"/>
      <c r="O6" s="20"/>
      <c r="P6" s="20"/>
      <c r="Q6" s="20"/>
      <c r="R6" s="291" t="s">
        <v>5</v>
      </c>
      <c r="S6" s="291"/>
      <c r="T6" s="291"/>
      <c r="U6" s="10"/>
      <c r="V6" s="310" t="str">
        <f>'[1]Danh mục'!B17</f>
        <v>31/03/2008</v>
      </c>
      <c r="W6" s="310"/>
      <c r="X6" s="310"/>
      <c r="Y6" s="310"/>
      <c r="Z6" s="310"/>
      <c r="AA6" s="310"/>
      <c r="AB6" s="310"/>
      <c r="AC6" s="20"/>
      <c r="AD6" s="310" t="str">
        <f>'[1]Danh mục'!B19</f>
        <v>01/01/2008</v>
      </c>
      <c r="AE6" s="310"/>
      <c r="AF6" s="310"/>
      <c r="AG6" s="310"/>
      <c r="AH6" s="310"/>
      <c r="AI6" s="310"/>
      <c r="AJ6" s="310"/>
    </row>
    <row r="7" spans="1:36" ht="15">
      <c r="A7" s="8"/>
      <c r="B7" s="10"/>
      <c r="C7" s="24"/>
      <c r="D7" s="24"/>
      <c r="E7" s="10"/>
      <c r="F7" s="1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94"/>
      <c r="S7" s="294"/>
      <c r="T7" s="294"/>
      <c r="U7" s="10"/>
      <c r="V7" s="307"/>
      <c r="W7" s="307"/>
      <c r="X7" s="307"/>
      <c r="Y7" s="307"/>
      <c r="Z7" s="307"/>
      <c r="AA7" s="307"/>
      <c r="AB7" s="307"/>
      <c r="AC7" s="10"/>
      <c r="AD7" s="307"/>
      <c r="AE7" s="307"/>
      <c r="AF7" s="307"/>
      <c r="AG7" s="307"/>
      <c r="AH7" s="307"/>
      <c r="AI7" s="307"/>
      <c r="AJ7" s="307"/>
    </row>
    <row r="8" spans="1:36" ht="15">
      <c r="A8" s="26">
        <v>100</v>
      </c>
      <c r="B8" s="27" t="s">
        <v>6</v>
      </c>
      <c r="C8" s="24"/>
      <c r="D8" s="24"/>
      <c r="E8" s="10"/>
      <c r="F8" s="16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294"/>
      <c r="S8" s="294"/>
      <c r="T8" s="294"/>
      <c r="U8" s="10"/>
      <c r="V8" s="277">
        <f>SUBTOTAL(9,V10:AB34)</f>
        <v>40978824793</v>
      </c>
      <c r="W8" s="277"/>
      <c r="X8" s="277"/>
      <c r="Y8" s="277"/>
      <c r="Z8" s="277"/>
      <c r="AA8" s="277"/>
      <c r="AB8" s="277"/>
      <c r="AC8" s="29"/>
      <c r="AD8" s="277">
        <f>SUBTOTAL(9,AD10:AJ34)</f>
        <v>39348142282</v>
      </c>
      <c r="AE8" s="277"/>
      <c r="AF8" s="277"/>
      <c r="AG8" s="277"/>
      <c r="AH8" s="277"/>
      <c r="AI8" s="277"/>
      <c r="AJ8" s="277"/>
    </row>
    <row r="9" spans="1:36" ht="15">
      <c r="A9" s="26"/>
      <c r="B9" s="30"/>
      <c r="C9" s="24"/>
      <c r="D9" s="24"/>
      <c r="E9" s="10"/>
      <c r="F9" s="1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94"/>
      <c r="S9" s="294"/>
      <c r="T9" s="294"/>
      <c r="U9" s="10"/>
      <c r="V9" s="303"/>
      <c r="W9" s="303"/>
      <c r="X9" s="303"/>
      <c r="Y9" s="303"/>
      <c r="Z9" s="303"/>
      <c r="AA9" s="303"/>
      <c r="AB9" s="303"/>
      <c r="AC9" s="29"/>
      <c r="AD9" s="303"/>
      <c r="AE9" s="303"/>
      <c r="AF9" s="303"/>
      <c r="AG9" s="303"/>
      <c r="AH9" s="303"/>
      <c r="AI9" s="303"/>
      <c r="AJ9" s="303"/>
    </row>
    <row r="10" spans="1:36" ht="15">
      <c r="A10" s="26">
        <v>110</v>
      </c>
      <c r="B10" s="31" t="s">
        <v>7</v>
      </c>
      <c r="C10" s="24"/>
      <c r="D10" s="24"/>
      <c r="E10" s="10"/>
      <c r="F10" s="16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61">
        <v>3</v>
      </c>
      <c r="S10" s="261"/>
      <c r="T10" s="261"/>
      <c r="U10" s="10"/>
      <c r="V10" s="277">
        <f>SUBTOTAL(9,V11)</f>
        <v>5464483702</v>
      </c>
      <c r="W10" s="277"/>
      <c r="X10" s="277"/>
      <c r="Y10" s="277"/>
      <c r="Z10" s="277"/>
      <c r="AA10" s="277"/>
      <c r="AB10" s="277"/>
      <c r="AC10" s="29"/>
      <c r="AD10" s="277">
        <f>SUBTOTAL(9,AD11)</f>
        <v>4095058215</v>
      </c>
      <c r="AE10" s="277"/>
      <c r="AF10" s="277"/>
      <c r="AG10" s="277"/>
      <c r="AH10" s="277"/>
      <c r="AI10" s="277"/>
      <c r="AJ10" s="277"/>
    </row>
    <row r="11" spans="1:36" ht="15">
      <c r="A11" s="26">
        <v>111</v>
      </c>
      <c r="B11" s="32" t="s">
        <v>8</v>
      </c>
      <c r="C11" s="24"/>
      <c r="D11" s="24"/>
      <c r="E11" s="10"/>
      <c r="F11" s="16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82"/>
      <c r="S11" s="282"/>
      <c r="T11" s="282"/>
      <c r="U11" s="10"/>
      <c r="V11" s="303">
        <f>IF(ISBLANK($A11)=FALSE,VLOOKUP($A11,'[1]Tổng hợp'!$A:$J,'[1]Tổng hợp'!$J$8,0),0)</f>
        <v>5464483702</v>
      </c>
      <c r="W11" s="303"/>
      <c r="X11" s="303"/>
      <c r="Y11" s="303"/>
      <c r="Z11" s="303"/>
      <c r="AA11" s="303"/>
      <c r="AB11" s="303"/>
      <c r="AC11" s="29"/>
      <c r="AD11" s="303">
        <f>IF(ISBLANK($A11)=FALSE,VLOOKUP($A11,'[1]Tổng hợp'!$A:$J,'[1]Tổng hợp'!$F$8,0),0)</f>
        <v>4095058215</v>
      </c>
      <c r="AE11" s="303"/>
      <c r="AF11" s="303"/>
      <c r="AG11" s="303"/>
      <c r="AH11" s="303"/>
      <c r="AI11" s="303"/>
      <c r="AJ11" s="303"/>
    </row>
    <row r="12" spans="1:36" ht="15">
      <c r="A12" s="26">
        <v>112</v>
      </c>
      <c r="B12" s="32" t="s">
        <v>9</v>
      </c>
      <c r="C12" s="24"/>
      <c r="D12" s="24"/>
      <c r="E12" s="10"/>
      <c r="F12" s="16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82"/>
      <c r="S12" s="282"/>
      <c r="T12" s="282"/>
      <c r="U12" s="10"/>
      <c r="V12" s="303">
        <f>IF(ISBLANK($A12)=FALSE,VLOOKUP($A12,'[1]Tổng hợp'!$A:$J,'[1]Tổng hợp'!$F$8,0),0)</f>
        <v>0</v>
      </c>
      <c r="W12" s="303"/>
      <c r="X12" s="303"/>
      <c r="Y12" s="303"/>
      <c r="Z12" s="303"/>
      <c r="AA12" s="303"/>
      <c r="AB12" s="303"/>
      <c r="AC12" s="29"/>
      <c r="AD12" s="303">
        <f>IF(ISBLANK($A12)=FALSE,VLOOKUP($A12,'[1]Tổng hợp'!$A:$J,'[1]Tổng hợp'!$J$8,0),0)</f>
        <v>0</v>
      </c>
      <c r="AE12" s="303"/>
      <c r="AF12" s="303"/>
      <c r="AG12" s="303"/>
      <c r="AH12" s="303"/>
      <c r="AI12" s="303"/>
      <c r="AJ12" s="303"/>
    </row>
    <row r="13" spans="1:36" ht="15">
      <c r="A13" s="26"/>
      <c r="B13" s="30"/>
      <c r="C13" s="24"/>
      <c r="D13" s="24"/>
      <c r="E13" s="10"/>
      <c r="F13" s="1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94"/>
      <c r="S13" s="294"/>
      <c r="T13" s="294"/>
      <c r="U13" s="10"/>
      <c r="V13" s="303"/>
      <c r="W13" s="303"/>
      <c r="X13" s="303"/>
      <c r="Y13" s="303"/>
      <c r="Z13" s="303"/>
      <c r="AA13" s="303"/>
      <c r="AB13" s="303"/>
      <c r="AC13" s="29"/>
      <c r="AD13" s="303"/>
      <c r="AE13" s="303"/>
      <c r="AF13" s="303"/>
      <c r="AG13" s="303"/>
      <c r="AH13" s="303"/>
      <c r="AI13" s="303"/>
      <c r="AJ13" s="303"/>
    </row>
    <row r="14" spans="1:36" ht="15">
      <c r="A14" s="26">
        <v>120</v>
      </c>
      <c r="B14" s="31" t="s">
        <v>10</v>
      </c>
      <c r="C14" s="24"/>
      <c r="D14" s="24"/>
      <c r="E14" s="10"/>
      <c r="F14" s="16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94"/>
      <c r="S14" s="294"/>
      <c r="T14" s="294"/>
      <c r="U14" s="10"/>
      <c r="V14" s="277">
        <f>IF(ISBLANK($A14)=FALSE,VLOOKUP($A14,'[1]Tổng hợp'!$A:$J,'[1]Tổng hợp'!$J$8,0),0)</f>
        <v>0</v>
      </c>
      <c r="W14" s="277"/>
      <c r="X14" s="277"/>
      <c r="Y14" s="277"/>
      <c r="Z14" s="277"/>
      <c r="AA14" s="277"/>
      <c r="AB14" s="277"/>
      <c r="AC14" s="29"/>
      <c r="AD14" s="277">
        <f>IF(ISBLANK($A14)=FALSE,VLOOKUP($A14,'[1]Tổng hợp'!$A:$J,'[1]Tổng hợp'!$F$8,0),0)</f>
        <v>0</v>
      </c>
      <c r="AE14" s="277"/>
      <c r="AF14" s="277"/>
      <c r="AG14" s="277"/>
      <c r="AH14" s="277"/>
      <c r="AI14" s="277"/>
      <c r="AJ14" s="277"/>
    </row>
    <row r="15" spans="1:36" ht="15">
      <c r="A15" s="26">
        <v>121</v>
      </c>
      <c r="B15" s="32" t="s">
        <v>11</v>
      </c>
      <c r="C15" s="24"/>
      <c r="D15" s="24"/>
      <c r="E15" s="10"/>
      <c r="F15" s="16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82"/>
      <c r="S15" s="282"/>
      <c r="T15" s="282"/>
      <c r="U15" s="10"/>
      <c r="V15" s="303">
        <f>IF(ISBLANK($A15)=FALSE,VLOOKUP($A15,'[1]Tổng hợp'!$A:$J,'[1]Tổng hợp'!$F$8,0),0)</f>
        <v>0</v>
      </c>
      <c r="W15" s="303"/>
      <c r="X15" s="303"/>
      <c r="Y15" s="303"/>
      <c r="Z15" s="303"/>
      <c r="AA15" s="303"/>
      <c r="AB15" s="303"/>
      <c r="AC15" s="29"/>
      <c r="AD15" s="303">
        <f>IF(ISBLANK($A15)=FALSE,VLOOKUP($A15,'[1]Tổng hợp'!$A:$J,'[1]Tổng hợp'!$J$8,0),0)</f>
        <v>0</v>
      </c>
      <c r="AE15" s="303"/>
      <c r="AF15" s="303"/>
      <c r="AG15" s="303"/>
      <c r="AH15" s="303"/>
      <c r="AI15" s="303"/>
      <c r="AJ15" s="303"/>
    </row>
    <row r="16" spans="1:36" ht="15">
      <c r="A16" s="26">
        <v>129</v>
      </c>
      <c r="B16" s="32" t="s">
        <v>12</v>
      </c>
      <c r="C16" s="24"/>
      <c r="D16" s="24"/>
      <c r="E16" s="10"/>
      <c r="F16" s="1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94"/>
      <c r="S16" s="294"/>
      <c r="T16" s="294"/>
      <c r="U16" s="10"/>
      <c r="V16" s="303">
        <f>IF(ISBLANK($A16)=FALSE,VLOOKUP($A16,'[1]Tổng hợp'!$A:$J,'[1]Tổng hợp'!$F$8,0),0)</f>
        <v>0</v>
      </c>
      <c r="W16" s="303"/>
      <c r="X16" s="303"/>
      <c r="Y16" s="303"/>
      <c r="Z16" s="303"/>
      <c r="AA16" s="303"/>
      <c r="AB16" s="303"/>
      <c r="AC16" s="29"/>
      <c r="AD16" s="303">
        <f>IF(ISBLANK($A16)=FALSE,VLOOKUP($A16,'[1]Tổng hợp'!$A:$J,'[1]Tổng hợp'!$J$8,0),0)</f>
        <v>0</v>
      </c>
      <c r="AE16" s="303"/>
      <c r="AF16" s="303"/>
      <c r="AG16" s="303"/>
      <c r="AH16" s="303"/>
      <c r="AI16" s="303"/>
      <c r="AJ16" s="303"/>
    </row>
    <row r="17" spans="1:36" ht="15">
      <c r="A17" s="26"/>
      <c r="B17" s="30"/>
      <c r="C17" s="24"/>
      <c r="D17" s="24"/>
      <c r="E17" s="10"/>
      <c r="F17" s="16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94"/>
      <c r="S17" s="294"/>
      <c r="T17" s="294"/>
      <c r="U17" s="10"/>
      <c r="V17" s="303"/>
      <c r="W17" s="303"/>
      <c r="X17" s="303"/>
      <c r="Y17" s="303"/>
      <c r="Z17" s="303"/>
      <c r="AA17" s="303"/>
      <c r="AB17" s="303"/>
      <c r="AC17" s="29"/>
      <c r="AD17" s="303"/>
      <c r="AE17" s="303"/>
      <c r="AF17" s="303"/>
      <c r="AG17" s="303"/>
      <c r="AH17" s="303"/>
      <c r="AI17" s="303"/>
      <c r="AJ17" s="303"/>
    </row>
    <row r="18" spans="1:36" ht="15">
      <c r="A18" s="26">
        <v>130</v>
      </c>
      <c r="B18" s="33" t="s">
        <v>13</v>
      </c>
      <c r="C18" s="24"/>
      <c r="D18" s="24"/>
      <c r="E18" s="10"/>
      <c r="F18" s="16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294"/>
      <c r="S18" s="294"/>
      <c r="T18" s="294"/>
      <c r="U18" s="10"/>
      <c r="V18" s="277">
        <f>SUBTOTAL(9,V19:AB23)</f>
        <v>17463982855</v>
      </c>
      <c r="W18" s="277"/>
      <c r="X18" s="277"/>
      <c r="Y18" s="277"/>
      <c r="Z18" s="277"/>
      <c r="AA18" s="277"/>
      <c r="AB18" s="277"/>
      <c r="AC18" s="29"/>
      <c r="AD18" s="277">
        <f>SUBTOTAL(9,AD19:AJ23)</f>
        <v>18017911200</v>
      </c>
      <c r="AE18" s="277"/>
      <c r="AF18" s="277"/>
      <c r="AG18" s="277"/>
      <c r="AH18" s="277"/>
      <c r="AI18" s="277"/>
      <c r="AJ18" s="277"/>
    </row>
    <row r="19" spans="1:36" ht="15">
      <c r="A19" s="26">
        <v>131</v>
      </c>
      <c r="B19" s="34" t="s">
        <v>14</v>
      </c>
      <c r="C19" s="24"/>
      <c r="D19" s="24"/>
      <c r="E19" s="10"/>
      <c r="F19" s="16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311"/>
      <c r="S19" s="311"/>
      <c r="T19" s="311"/>
      <c r="U19" s="10"/>
      <c r="V19" s="303">
        <f>IF(ISBLANK($A19)=FALSE,VLOOKUP($A19,'[1]Tổng hợp'!$A:$J,'[1]Tổng hợp'!$J$8,0),0)</f>
        <v>14842463227</v>
      </c>
      <c r="W19" s="303"/>
      <c r="X19" s="303"/>
      <c r="Y19" s="303"/>
      <c r="Z19" s="303"/>
      <c r="AA19" s="303"/>
      <c r="AB19" s="303"/>
      <c r="AC19" s="29"/>
      <c r="AD19" s="303">
        <f>IF(ISBLANK($A19)=FALSE,VLOOKUP($A19,'[1]Tổng hợp'!$A:$J,'[1]Tổng hợp'!$F$8,0),0)</f>
        <v>16367954631</v>
      </c>
      <c r="AE19" s="303"/>
      <c r="AF19" s="303"/>
      <c r="AG19" s="303"/>
      <c r="AH19" s="303"/>
      <c r="AI19" s="303"/>
      <c r="AJ19" s="303"/>
    </row>
    <row r="20" spans="1:36" ht="15">
      <c r="A20" s="26">
        <v>132</v>
      </c>
      <c r="B20" s="34" t="s">
        <v>15</v>
      </c>
      <c r="C20" s="24"/>
      <c r="D20" s="24"/>
      <c r="E20" s="10"/>
      <c r="F20" s="1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294"/>
      <c r="S20" s="294"/>
      <c r="T20" s="294"/>
      <c r="U20" s="10"/>
      <c r="V20" s="303">
        <f>IF(ISBLANK($A20)=FALSE,VLOOKUP($A20,'[1]Tổng hợp'!$A:$J,'[1]Tổng hợp'!$J$8,0),0)</f>
        <v>1890849400</v>
      </c>
      <c r="W20" s="303"/>
      <c r="X20" s="303"/>
      <c r="Y20" s="303"/>
      <c r="Z20" s="303"/>
      <c r="AA20" s="303"/>
      <c r="AB20" s="303"/>
      <c r="AC20" s="29"/>
      <c r="AD20" s="303">
        <f>IF(ISBLANK($A20)=FALSE,VLOOKUP($A20,'[1]Tổng hợp'!$A:$J,'[1]Tổng hợp'!$F$8,0),0)</f>
        <v>677674700</v>
      </c>
      <c r="AE20" s="303"/>
      <c r="AF20" s="303"/>
      <c r="AG20" s="303"/>
      <c r="AH20" s="303"/>
      <c r="AI20" s="303"/>
      <c r="AJ20" s="303"/>
    </row>
    <row r="21" spans="1:36" ht="15">
      <c r="A21" s="26">
        <v>133</v>
      </c>
      <c r="B21" s="34" t="s">
        <v>16</v>
      </c>
      <c r="C21" s="24"/>
      <c r="D21" s="24"/>
      <c r="E21" s="10"/>
      <c r="F21" s="16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311"/>
      <c r="S21" s="311"/>
      <c r="T21" s="311"/>
      <c r="U21" s="10"/>
      <c r="V21" s="303">
        <v>0</v>
      </c>
      <c r="W21" s="303"/>
      <c r="X21" s="303"/>
      <c r="Y21" s="303"/>
      <c r="Z21" s="303"/>
      <c r="AA21" s="303"/>
      <c r="AB21" s="303"/>
      <c r="AC21" s="29"/>
      <c r="AD21" s="303">
        <v>0</v>
      </c>
      <c r="AE21" s="303"/>
      <c r="AF21" s="303"/>
      <c r="AG21" s="303"/>
      <c r="AH21" s="303"/>
      <c r="AI21" s="303"/>
      <c r="AJ21" s="303"/>
    </row>
    <row r="22" spans="1:36" ht="15">
      <c r="A22" s="26">
        <v>134</v>
      </c>
      <c r="B22" s="34" t="s">
        <v>17</v>
      </c>
      <c r="C22" s="24"/>
      <c r="D22" s="24"/>
      <c r="E22" s="10"/>
      <c r="F22" s="16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294"/>
      <c r="S22" s="294"/>
      <c r="T22" s="294"/>
      <c r="U22" s="10"/>
      <c r="V22" s="303">
        <f>IF(ISBLANK($A22)=FALSE,VLOOKUP($A22,'[1]Tổng hợp'!$A:$J,'[1]Tổng hợp'!$J$8,0),0)</f>
        <v>0</v>
      </c>
      <c r="W22" s="303"/>
      <c r="X22" s="303"/>
      <c r="Y22" s="303"/>
      <c r="Z22" s="303"/>
      <c r="AA22" s="303"/>
      <c r="AB22" s="303"/>
      <c r="AC22" s="29"/>
      <c r="AD22" s="303">
        <f>IF(ISBLANK($A22)=FALSE,VLOOKUP($A22,'[1]Tổng hợp'!$A:$J,'[1]Tổng hợp'!$F$8,0),0)</f>
        <v>0</v>
      </c>
      <c r="AE22" s="303"/>
      <c r="AF22" s="303"/>
      <c r="AG22" s="303"/>
      <c r="AH22" s="303"/>
      <c r="AI22" s="303"/>
      <c r="AJ22" s="303"/>
    </row>
    <row r="23" spans="1:36" ht="15">
      <c r="A23" s="26">
        <v>135</v>
      </c>
      <c r="B23" s="34" t="s">
        <v>18</v>
      </c>
      <c r="C23" s="24"/>
      <c r="D23" s="24"/>
      <c r="E23" s="10"/>
      <c r="F23" s="16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311">
        <v>4</v>
      </c>
      <c r="S23" s="311"/>
      <c r="T23" s="311"/>
      <c r="U23" s="10"/>
      <c r="V23" s="303">
        <f>IF(ISBLANK($A23)=FALSE,VLOOKUP($A23,'[1]Tổng hợp'!$A:$J,'[1]Tổng hợp'!$J$8,0),0)</f>
        <v>730670228</v>
      </c>
      <c r="W23" s="303"/>
      <c r="X23" s="303"/>
      <c r="Y23" s="303"/>
      <c r="Z23" s="303"/>
      <c r="AA23" s="303"/>
      <c r="AB23" s="303"/>
      <c r="AC23" s="29"/>
      <c r="AD23" s="303">
        <f>IF(ISBLANK($A23)=FALSE,VLOOKUP($A23,'[1]Tổng hợp'!$A:$J,'[1]Tổng hợp'!$F$8,0),0)</f>
        <v>972281869</v>
      </c>
      <c r="AE23" s="303"/>
      <c r="AF23" s="303"/>
      <c r="AG23" s="303"/>
      <c r="AH23" s="303"/>
      <c r="AI23" s="303"/>
      <c r="AJ23" s="303"/>
    </row>
    <row r="24" spans="1:36" ht="15">
      <c r="A24" s="26">
        <v>139</v>
      </c>
      <c r="B24" s="34" t="s">
        <v>19</v>
      </c>
      <c r="C24" s="24"/>
      <c r="D24" s="24"/>
      <c r="E24" s="10"/>
      <c r="F24" s="16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311"/>
      <c r="S24" s="311"/>
      <c r="T24" s="311"/>
      <c r="U24" s="10"/>
      <c r="V24" s="303">
        <f>IF(ISBLANK($A24)=FALSE,VLOOKUP($A24,'[1]Tổng hợp'!$A:$J,'[1]Tổng hợp'!$F$8,0),0)</f>
        <v>0</v>
      </c>
      <c r="W24" s="303"/>
      <c r="X24" s="303"/>
      <c r="Y24" s="303"/>
      <c r="Z24" s="303"/>
      <c r="AA24" s="303"/>
      <c r="AB24" s="303"/>
      <c r="AC24" s="29"/>
      <c r="AD24" s="303">
        <f>IF(ISBLANK($A24)=FALSE,VLOOKUP($A24,'[1]Tổng hợp'!$A:$J,'[1]Tổng hợp'!$J$8,0),0)</f>
        <v>0</v>
      </c>
      <c r="AE24" s="303"/>
      <c r="AF24" s="303"/>
      <c r="AG24" s="303"/>
      <c r="AH24" s="303"/>
      <c r="AI24" s="303"/>
      <c r="AJ24" s="303"/>
    </row>
    <row r="25" spans="1:36" ht="15">
      <c r="A25" s="26"/>
      <c r="B25" s="30"/>
      <c r="C25" s="24"/>
      <c r="D25" s="24"/>
      <c r="E25" s="10"/>
      <c r="F25" s="16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94"/>
      <c r="S25" s="294"/>
      <c r="T25" s="294"/>
      <c r="U25" s="10"/>
      <c r="V25" s="303"/>
      <c r="W25" s="303"/>
      <c r="X25" s="303"/>
      <c r="Y25" s="303"/>
      <c r="Z25" s="303"/>
      <c r="AA25" s="303"/>
      <c r="AB25" s="303"/>
      <c r="AC25" s="29"/>
      <c r="AD25" s="303"/>
      <c r="AE25" s="303"/>
      <c r="AF25" s="303"/>
      <c r="AG25" s="303"/>
      <c r="AH25" s="303"/>
      <c r="AI25" s="303"/>
      <c r="AJ25" s="303"/>
    </row>
    <row r="26" spans="1:36" ht="15">
      <c r="A26" s="26">
        <v>140</v>
      </c>
      <c r="B26" s="33" t="s">
        <v>20</v>
      </c>
      <c r="C26" s="24"/>
      <c r="D26" s="24"/>
      <c r="E26" s="10"/>
      <c r="F26" s="16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294"/>
      <c r="S26" s="294"/>
      <c r="T26" s="294"/>
      <c r="U26" s="10"/>
      <c r="V26" s="277">
        <f>SUBTOTAL(9,V27:AB28)</f>
        <v>17038256393</v>
      </c>
      <c r="W26" s="277"/>
      <c r="X26" s="277"/>
      <c r="Y26" s="277"/>
      <c r="Z26" s="277"/>
      <c r="AA26" s="277"/>
      <c r="AB26" s="277"/>
      <c r="AC26" s="29"/>
      <c r="AD26" s="277">
        <f>SUBTOTAL(9,AD27:AJ28)</f>
        <v>13719881748</v>
      </c>
      <c r="AE26" s="277"/>
      <c r="AF26" s="277"/>
      <c r="AG26" s="277"/>
      <c r="AH26" s="277"/>
      <c r="AI26" s="277"/>
      <c r="AJ26" s="277"/>
    </row>
    <row r="27" spans="1:36" ht="15">
      <c r="A27" s="26">
        <v>141</v>
      </c>
      <c r="B27" s="34" t="s">
        <v>21</v>
      </c>
      <c r="C27" s="24"/>
      <c r="D27" s="24"/>
      <c r="E27" s="10"/>
      <c r="F27" s="1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311">
        <v>5</v>
      </c>
      <c r="S27" s="311"/>
      <c r="T27" s="311"/>
      <c r="U27" s="10"/>
      <c r="V27" s="303">
        <f>IF(ISBLANK($A27)=FALSE,VLOOKUP($A27,'[1]Tổng hợp'!$A:$J,'[1]Tổng hợp'!$J$8,0),0)</f>
        <v>17038256393</v>
      </c>
      <c r="W27" s="303"/>
      <c r="X27" s="303"/>
      <c r="Y27" s="303"/>
      <c r="Z27" s="303"/>
      <c r="AA27" s="303"/>
      <c r="AB27" s="303"/>
      <c r="AC27" s="29"/>
      <c r="AD27" s="303">
        <f>IF(ISBLANK($A27)=FALSE,VLOOKUP($A27,'[1]Tổng hợp'!$A:$J,'[1]Tổng hợp'!$F$8,0),0)</f>
        <v>13719881748</v>
      </c>
      <c r="AE27" s="303"/>
      <c r="AF27" s="303"/>
      <c r="AG27" s="303"/>
      <c r="AH27" s="303"/>
      <c r="AI27" s="303"/>
      <c r="AJ27" s="303"/>
    </row>
    <row r="28" spans="1:36" ht="15">
      <c r="A28" s="26">
        <v>149</v>
      </c>
      <c r="B28" s="34" t="s">
        <v>22</v>
      </c>
      <c r="C28" s="24"/>
      <c r="D28" s="24"/>
      <c r="E28" s="10"/>
      <c r="F28" s="1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294"/>
      <c r="S28" s="294"/>
      <c r="T28" s="294"/>
      <c r="U28" s="10"/>
      <c r="V28" s="303">
        <f>IF(ISBLANK($A28)=FALSE,VLOOKUP($A28,'[1]Tổng hợp'!$A:$J,'[1]Tổng hợp'!$J$8,0),0)</f>
        <v>0</v>
      </c>
      <c r="W28" s="303"/>
      <c r="X28" s="303"/>
      <c r="Y28" s="303"/>
      <c r="Z28" s="303"/>
      <c r="AA28" s="303"/>
      <c r="AB28" s="303"/>
      <c r="AC28" s="29"/>
      <c r="AD28" s="303">
        <f>IF(ISBLANK($A28)=FALSE,VLOOKUP($A28,'[1]Tổng hợp'!$A:$J,'[1]Tổng hợp'!$F$8,0),0)</f>
        <v>0</v>
      </c>
      <c r="AE28" s="303"/>
      <c r="AF28" s="303"/>
      <c r="AG28" s="303"/>
      <c r="AH28" s="303"/>
      <c r="AI28" s="303"/>
      <c r="AJ28" s="303"/>
    </row>
    <row r="29" spans="1:36" ht="15">
      <c r="A29" s="26"/>
      <c r="B29" s="30"/>
      <c r="C29" s="24"/>
      <c r="D29" s="24"/>
      <c r="E29" s="10"/>
      <c r="F29" s="1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294"/>
      <c r="S29" s="294"/>
      <c r="T29" s="294"/>
      <c r="U29" s="10"/>
      <c r="V29" s="303"/>
      <c r="W29" s="303"/>
      <c r="X29" s="303"/>
      <c r="Y29" s="303"/>
      <c r="Z29" s="303"/>
      <c r="AA29" s="303"/>
      <c r="AB29" s="303"/>
      <c r="AC29" s="29"/>
      <c r="AD29" s="303"/>
      <c r="AE29" s="303"/>
      <c r="AF29" s="303"/>
      <c r="AG29" s="303"/>
      <c r="AH29" s="303"/>
      <c r="AI29" s="303"/>
      <c r="AJ29" s="303"/>
    </row>
    <row r="30" spans="1:36" ht="15">
      <c r="A30" s="26">
        <v>150</v>
      </c>
      <c r="B30" s="33" t="s">
        <v>23</v>
      </c>
      <c r="C30" s="24"/>
      <c r="D30" s="24"/>
      <c r="E30" s="10"/>
      <c r="F30" s="1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94"/>
      <c r="S30" s="294"/>
      <c r="T30" s="294"/>
      <c r="U30" s="10"/>
      <c r="V30" s="277">
        <f>SUBTOTAL(9,V31:AB34)</f>
        <v>1012101843</v>
      </c>
      <c r="W30" s="277"/>
      <c r="X30" s="277"/>
      <c r="Y30" s="277"/>
      <c r="Z30" s="277"/>
      <c r="AA30" s="277"/>
      <c r="AB30" s="277"/>
      <c r="AC30" s="29"/>
      <c r="AD30" s="277">
        <f>SUBTOTAL(9,AD31:AJ34)</f>
        <v>3515291119</v>
      </c>
      <c r="AE30" s="277"/>
      <c r="AF30" s="277"/>
      <c r="AG30" s="277"/>
      <c r="AH30" s="277"/>
      <c r="AI30" s="277"/>
      <c r="AJ30" s="277"/>
    </row>
    <row r="31" spans="1:36" ht="15">
      <c r="A31" s="26">
        <v>151</v>
      </c>
      <c r="B31" s="34" t="s">
        <v>24</v>
      </c>
      <c r="C31" s="24"/>
      <c r="D31" s="24"/>
      <c r="E31" s="10"/>
      <c r="F31" s="1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94"/>
      <c r="S31" s="294"/>
      <c r="T31" s="294"/>
      <c r="U31" s="10"/>
      <c r="V31" s="303">
        <f>IF(ISBLANK($A31)=FALSE,VLOOKUP($A31,'[1]Tổng hợp'!$A:$J,'[1]Tổng hợp'!$J$8,0),0)</f>
        <v>318196025</v>
      </c>
      <c r="W31" s="303"/>
      <c r="X31" s="303"/>
      <c r="Y31" s="303"/>
      <c r="Z31" s="303"/>
      <c r="AA31" s="303"/>
      <c r="AB31" s="303"/>
      <c r="AC31" s="29"/>
      <c r="AD31" s="303">
        <f>IF(ISBLANK($A31)=FALSE,VLOOKUP($A31,'[1]Tổng hợp'!$A:$J,'[1]Tổng hợp'!$F$8,0),0)</f>
        <v>547794100</v>
      </c>
      <c r="AE31" s="303"/>
      <c r="AF31" s="303"/>
      <c r="AG31" s="303"/>
      <c r="AH31" s="303"/>
      <c r="AI31" s="303"/>
      <c r="AJ31" s="303"/>
    </row>
    <row r="32" spans="1:36" ht="15">
      <c r="A32" s="26">
        <v>152</v>
      </c>
      <c r="B32" s="34" t="s">
        <v>25</v>
      </c>
      <c r="C32" s="24"/>
      <c r="D32" s="24"/>
      <c r="E32" s="10"/>
      <c r="F32" s="16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311"/>
      <c r="S32" s="311"/>
      <c r="T32" s="311"/>
      <c r="U32" s="10"/>
      <c r="V32" s="303">
        <f>IF(ISBLANK($A32)=FALSE,VLOOKUP($A32,'[1]Tổng hợp'!$A:$J,'[1]Tổng hợp'!$J$8,0),0)</f>
        <v>2849430</v>
      </c>
      <c r="W32" s="303"/>
      <c r="X32" s="303"/>
      <c r="Y32" s="303"/>
      <c r="Z32" s="303"/>
      <c r="AA32" s="303"/>
      <c r="AB32" s="303"/>
      <c r="AC32" s="29"/>
      <c r="AD32" s="303">
        <f>IF(ISBLANK($A32)=FALSE,VLOOKUP($A32,'[1]Tổng hợp'!$A:$J,'[1]Tổng hợp'!$F$8,0),0)</f>
        <v>2814442</v>
      </c>
      <c r="AE32" s="303"/>
      <c r="AF32" s="303"/>
      <c r="AG32" s="303"/>
      <c r="AH32" s="303"/>
      <c r="AI32" s="303"/>
      <c r="AJ32" s="303"/>
    </row>
    <row r="33" spans="1:36" ht="15">
      <c r="A33" s="26">
        <v>154</v>
      </c>
      <c r="B33" s="34" t="s">
        <v>26</v>
      </c>
      <c r="C33" s="24"/>
      <c r="D33" s="24"/>
      <c r="E33" s="10"/>
      <c r="F33" s="16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311">
        <v>6</v>
      </c>
      <c r="S33" s="311"/>
      <c r="T33" s="311"/>
      <c r="U33" s="10"/>
      <c r="V33" s="303">
        <f>IF(ISBLANK($A33)=FALSE,VLOOKUP($A33,'[1]Tổng hợp'!$A:$J,'[1]Tổng hợp'!$J$8,0),0)</f>
        <v>0</v>
      </c>
      <c r="W33" s="303"/>
      <c r="X33" s="303"/>
      <c r="Y33" s="303"/>
      <c r="Z33" s="303"/>
      <c r="AA33" s="303"/>
      <c r="AB33" s="303"/>
      <c r="AC33" s="29"/>
      <c r="AD33" s="303">
        <f>IF(ISBLANK($A33)=FALSE,VLOOKUP($A33,'[1]Tổng hợp'!$A:$J,'[1]Tổng hợp'!$F$8,0),0)</f>
        <v>2449984043</v>
      </c>
      <c r="AE33" s="303"/>
      <c r="AF33" s="303"/>
      <c r="AG33" s="303"/>
      <c r="AH33" s="303"/>
      <c r="AI33" s="303"/>
      <c r="AJ33" s="303"/>
    </row>
    <row r="34" spans="1:36" ht="15">
      <c r="A34" s="26">
        <v>158</v>
      </c>
      <c r="B34" s="34" t="s">
        <v>27</v>
      </c>
      <c r="C34" s="24"/>
      <c r="D34" s="24"/>
      <c r="E34" s="10"/>
      <c r="F34" s="16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294"/>
      <c r="S34" s="294"/>
      <c r="T34" s="294"/>
      <c r="U34" s="10"/>
      <c r="V34" s="303">
        <f>IF(ISBLANK($A34)=FALSE,VLOOKUP($A34,'[1]Tổng hợp'!$A:$J,'[1]Tổng hợp'!$J$8,0),0)</f>
        <v>691056388</v>
      </c>
      <c r="W34" s="303"/>
      <c r="X34" s="303"/>
      <c r="Y34" s="303"/>
      <c r="Z34" s="303"/>
      <c r="AA34" s="303"/>
      <c r="AB34" s="303"/>
      <c r="AC34" s="29"/>
      <c r="AD34" s="303">
        <f>IF(ISBLANK($A34)=FALSE,VLOOKUP($A34,'[1]Tổng hợp'!$A:$J,'[1]Tổng hợp'!$F$8,0),0)</f>
        <v>514698534</v>
      </c>
      <c r="AE34" s="303"/>
      <c r="AF34" s="303"/>
      <c r="AG34" s="303"/>
      <c r="AH34" s="303"/>
      <c r="AI34" s="303"/>
      <c r="AJ34" s="303"/>
    </row>
    <row r="35" spans="1:36" ht="15">
      <c r="A35" s="26"/>
      <c r="B35" s="30"/>
      <c r="C35" s="24"/>
      <c r="D35" s="24"/>
      <c r="E35" s="10"/>
      <c r="F35" s="16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294"/>
      <c r="S35" s="294"/>
      <c r="T35" s="294"/>
      <c r="U35" s="10"/>
      <c r="V35" s="303"/>
      <c r="W35" s="303"/>
      <c r="X35" s="303"/>
      <c r="Y35" s="303"/>
      <c r="Z35" s="303"/>
      <c r="AA35" s="303"/>
      <c r="AB35" s="303"/>
      <c r="AC35" s="29"/>
      <c r="AD35" s="303"/>
      <c r="AE35" s="303"/>
      <c r="AF35" s="303"/>
      <c r="AG35" s="303"/>
      <c r="AH35" s="303"/>
      <c r="AI35" s="303"/>
      <c r="AJ35" s="303"/>
    </row>
    <row r="36" spans="1:36" ht="15">
      <c r="A36" s="26">
        <v>200</v>
      </c>
      <c r="B36" s="37" t="s">
        <v>28</v>
      </c>
      <c r="C36" s="24"/>
      <c r="D36" s="24"/>
      <c r="E36" s="10"/>
      <c r="F36" s="16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294"/>
      <c r="S36" s="294"/>
      <c r="T36" s="294"/>
      <c r="U36" s="10"/>
      <c r="V36" s="277">
        <f>SUBTOTAL(9,V38:AB71)</f>
        <v>255631147175</v>
      </c>
      <c r="W36" s="277"/>
      <c r="X36" s="277"/>
      <c r="Y36" s="277"/>
      <c r="Z36" s="277"/>
      <c r="AA36" s="277"/>
      <c r="AB36" s="277"/>
      <c r="AC36" s="29"/>
      <c r="AD36" s="277">
        <f>SUBTOTAL(9,AD38:AJ71)</f>
        <v>253428660863</v>
      </c>
      <c r="AE36" s="277"/>
      <c r="AF36" s="277"/>
      <c r="AG36" s="277"/>
      <c r="AH36" s="277"/>
      <c r="AI36" s="277"/>
      <c r="AJ36" s="277"/>
    </row>
    <row r="37" spans="1:36" ht="15">
      <c r="A37" s="26"/>
      <c r="B37" s="10"/>
      <c r="C37" s="24"/>
      <c r="D37" s="24"/>
      <c r="E37" s="10"/>
      <c r="F37" s="1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94"/>
      <c r="S37" s="294"/>
      <c r="T37" s="294"/>
      <c r="U37" s="10"/>
      <c r="V37" s="303"/>
      <c r="W37" s="303"/>
      <c r="X37" s="303"/>
      <c r="Y37" s="303"/>
      <c r="Z37" s="303"/>
      <c r="AA37" s="303"/>
      <c r="AB37" s="303"/>
      <c r="AC37" s="29"/>
      <c r="AD37" s="303"/>
      <c r="AE37" s="303"/>
      <c r="AF37" s="303"/>
      <c r="AG37" s="303"/>
      <c r="AH37" s="303"/>
      <c r="AI37" s="303"/>
      <c r="AJ37" s="303"/>
    </row>
    <row r="38" spans="1:36" ht="15">
      <c r="A38" s="26">
        <v>210</v>
      </c>
      <c r="B38" s="11" t="s">
        <v>29</v>
      </c>
      <c r="C38" s="24"/>
      <c r="D38" s="24"/>
      <c r="E38" s="10"/>
      <c r="F38" s="16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294"/>
      <c r="S38" s="294"/>
      <c r="T38" s="294"/>
      <c r="U38" s="10"/>
      <c r="V38" s="277">
        <f>IF(ISBLANK($A38)=FALSE,VLOOKUP($A38,'[1]Tổng hợp'!$A:$J,'[1]Tổng hợp'!$J$8,0),0)</f>
        <v>0</v>
      </c>
      <c r="W38" s="277"/>
      <c r="X38" s="277"/>
      <c r="Y38" s="277"/>
      <c r="Z38" s="277"/>
      <c r="AA38" s="277"/>
      <c r="AB38" s="277"/>
      <c r="AC38" s="29"/>
      <c r="AD38" s="277">
        <f>IF(ISBLANK($A38)=FALSE,VLOOKUP($A38,'[1]Tổng hợp'!$A:$J,'[1]Tổng hợp'!$F$8,0),0)</f>
        <v>0</v>
      </c>
      <c r="AE38" s="277"/>
      <c r="AF38" s="277"/>
      <c r="AG38" s="277"/>
      <c r="AH38" s="277"/>
      <c r="AI38" s="277"/>
      <c r="AJ38" s="277"/>
    </row>
    <row r="39" spans="1:36" ht="15">
      <c r="A39" s="26">
        <v>211</v>
      </c>
      <c r="B39" s="10" t="s">
        <v>30</v>
      </c>
      <c r="C39" s="24"/>
      <c r="D39" s="24"/>
      <c r="E39" s="10"/>
      <c r="F39" s="16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312"/>
      <c r="S39" s="312"/>
      <c r="T39" s="312"/>
      <c r="U39" s="10"/>
      <c r="V39" s="303">
        <f>IF(ISBLANK($A39)=FALSE,VLOOKUP($A39,'[1]Tổng hợp'!$A:$J,'[1]Tổng hợp'!$F$8,0),0)</f>
        <v>0</v>
      </c>
      <c r="W39" s="303"/>
      <c r="X39" s="303"/>
      <c r="Y39" s="303"/>
      <c r="Z39" s="303"/>
      <c r="AA39" s="303"/>
      <c r="AB39" s="303"/>
      <c r="AC39" s="29"/>
      <c r="AD39" s="303">
        <f>IF(ISBLANK($A39)=FALSE,VLOOKUP($A39,'[1]Tổng hợp'!$A:$J,'[1]Tổng hợp'!$J$8,0),0)</f>
        <v>0</v>
      </c>
      <c r="AE39" s="303"/>
      <c r="AF39" s="303"/>
      <c r="AG39" s="303"/>
      <c r="AH39" s="303"/>
      <c r="AI39" s="303"/>
      <c r="AJ39" s="303"/>
    </row>
    <row r="40" spans="1:36" ht="15">
      <c r="A40" s="26">
        <v>212</v>
      </c>
      <c r="B40" s="10" t="s">
        <v>31</v>
      </c>
      <c r="C40" s="24"/>
      <c r="D40" s="24"/>
      <c r="E40" s="10"/>
      <c r="F40" s="16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38"/>
      <c r="S40" s="38"/>
      <c r="T40" s="38"/>
      <c r="U40" s="10"/>
      <c r="V40" s="303">
        <f>IF(ISBLANK($A40)=FALSE,VLOOKUP($A40,'[1]Tổng hợp'!$A:$J,'[1]Tổng hợp'!$F$8,0),0)</f>
        <v>0</v>
      </c>
      <c r="W40" s="303"/>
      <c r="X40" s="303"/>
      <c r="Y40" s="303"/>
      <c r="Z40" s="303"/>
      <c r="AA40" s="303"/>
      <c r="AB40" s="303"/>
      <c r="AC40" s="29"/>
      <c r="AD40" s="303">
        <f>IF(ISBLANK($A40)=FALSE,VLOOKUP($A40,'[1]Tổng hợp'!$A:$J,'[1]Tổng hợp'!$J$8,0),0)</f>
        <v>0</v>
      </c>
      <c r="AE40" s="303"/>
      <c r="AF40" s="303"/>
      <c r="AG40" s="303"/>
      <c r="AH40" s="303"/>
      <c r="AI40" s="303"/>
      <c r="AJ40" s="303"/>
    </row>
    <row r="41" spans="1:36" ht="15">
      <c r="A41" s="26">
        <v>213</v>
      </c>
      <c r="B41" s="10" t="s">
        <v>32</v>
      </c>
      <c r="C41" s="24"/>
      <c r="D41" s="24"/>
      <c r="E41" s="10"/>
      <c r="F41" s="16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94"/>
      <c r="S41" s="294"/>
      <c r="T41" s="294"/>
      <c r="U41" s="10"/>
      <c r="V41" s="303">
        <f>IF(ISBLANK($A41)=FALSE,VLOOKUP($A41,'[1]Tổng hợp'!$A:$J,'[1]Tổng hợp'!$F$8,0),0)</f>
        <v>0</v>
      </c>
      <c r="W41" s="303"/>
      <c r="X41" s="303"/>
      <c r="Y41" s="303"/>
      <c r="Z41" s="303"/>
      <c r="AA41" s="303"/>
      <c r="AB41" s="303"/>
      <c r="AC41" s="29"/>
      <c r="AD41" s="303">
        <f>IF(ISBLANK($A41)=FALSE,VLOOKUP($A41,'[1]Tổng hợp'!$A:$J,'[1]Tổng hợp'!$J$8,0),0)</f>
        <v>0</v>
      </c>
      <c r="AE41" s="303"/>
      <c r="AF41" s="303"/>
      <c r="AG41" s="303"/>
      <c r="AH41" s="303"/>
      <c r="AI41" s="303"/>
      <c r="AJ41" s="303"/>
    </row>
    <row r="42" spans="1:36" ht="15">
      <c r="A42" s="26">
        <v>218</v>
      </c>
      <c r="B42" s="10" t="s">
        <v>33</v>
      </c>
      <c r="C42" s="24"/>
      <c r="D42" s="24"/>
      <c r="E42" s="10"/>
      <c r="F42" s="16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94"/>
      <c r="S42" s="294"/>
      <c r="T42" s="294"/>
      <c r="U42" s="10"/>
      <c r="V42" s="303">
        <f>IF(ISBLANK($A42)=FALSE,VLOOKUP($A42,'[1]Tổng hợp'!$A:$J,'[1]Tổng hợp'!$F$8,0),0)</f>
        <v>0</v>
      </c>
      <c r="W42" s="303"/>
      <c r="X42" s="303"/>
      <c r="Y42" s="303"/>
      <c r="Z42" s="303"/>
      <c r="AA42" s="303"/>
      <c r="AB42" s="303"/>
      <c r="AC42" s="29"/>
      <c r="AD42" s="303">
        <f>IF(ISBLANK($A42)=FALSE,VLOOKUP($A42,'[1]Tổng hợp'!$A:$J,'[1]Tổng hợp'!$J$8,0),0)</f>
        <v>0</v>
      </c>
      <c r="AE42" s="303"/>
      <c r="AF42" s="303"/>
      <c r="AG42" s="303"/>
      <c r="AH42" s="303"/>
      <c r="AI42" s="303"/>
      <c r="AJ42" s="303"/>
    </row>
    <row r="43" spans="1:36" ht="15">
      <c r="A43" s="26">
        <v>219</v>
      </c>
      <c r="B43" s="10" t="s">
        <v>34</v>
      </c>
      <c r="C43" s="24"/>
      <c r="D43" s="24"/>
      <c r="E43" s="10"/>
      <c r="F43" s="16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294"/>
      <c r="S43" s="294"/>
      <c r="T43" s="294"/>
      <c r="U43" s="10"/>
      <c r="V43" s="303">
        <f>IF(ISBLANK($A43)=FALSE,VLOOKUP($A43,'[1]Tổng hợp'!$A:$J,'[1]Tổng hợp'!$F$8,0),0)</f>
        <v>0</v>
      </c>
      <c r="W43" s="303"/>
      <c r="X43" s="303"/>
      <c r="Y43" s="303"/>
      <c r="Z43" s="303"/>
      <c r="AA43" s="303"/>
      <c r="AB43" s="303"/>
      <c r="AC43" s="29"/>
      <c r="AD43" s="303">
        <f>IF(ISBLANK($A43)=FALSE,VLOOKUP($A43,'[1]Tổng hợp'!$A:$J,'[1]Tổng hợp'!$J$8,0),0)</f>
        <v>0</v>
      </c>
      <c r="AE43" s="303"/>
      <c r="AF43" s="303"/>
      <c r="AG43" s="303"/>
      <c r="AH43" s="303"/>
      <c r="AI43" s="303"/>
      <c r="AJ43" s="303"/>
    </row>
    <row r="44" spans="1:36" ht="15">
      <c r="A44" s="26"/>
      <c r="B44" s="10"/>
      <c r="C44" s="24"/>
      <c r="D44" s="24"/>
      <c r="E44" s="10"/>
      <c r="F44" s="16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94"/>
      <c r="S44" s="294"/>
      <c r="T44" s="294"/>
      <c r="U44" s="10"/>
      <c r="V44" s="303"/>
      <c r="W44" s="303"/>
      <c r="X44" s="303"/>
      <c r="Y44" s="303"/>
      <c r="Z44" s="303"/>
      <c r="AA44" s="303"/>
      <c r="AB44" s="303"/>
      <c r="AC44" s="29"/>
      <c r="AD44" s="303"/>
      <c r="AE44" s="303"/>
      <c r="AF44" s="303"/>
      <c r="AG44" s="303"/>
      <c r="AH44" s="303"/>
      <c r="AI44" s="303"/>
      <c r="AJ44" s="303"/>
    </row>
    <row r="45" spans="1:36" ht="15">
      <c r="A45" s="26">
        <v>220</v>
      </c>
      <c r="B45" s="37" t="s">
        <v>35</v>
      </c>
      <c r="C45" s="24"/>
      <c r="D45" s="24"/>
      <c r="E45" s="10"/>
      <c r="F45" s="16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294"/>
      <c r="S45" s="294"/>
      <c r="T45" s="294"/>
      <c r="U45" s="10"/>
      <c r="V45" s="277">
        <f>SUBTOTAL(9,V46:AB55)</f>
        <v>249700492242</v>
      </c>
      <c r="W45" s="277"/>
      <c r="X45" s="277"/>
      <c r="Y45" s="277"/>
      <c r="Z45" s="277"/>
      <c r="AA45" s="277"/>
      <c r="AB45" s="277"/>
      <c r="AC45" s="28"/>
      <c r="AD45" s="277">
        <f>SUBTOTAL(9,AD46:AJ55)</f>
        <v>247571130263</v>
      </c>
      <c r="AE45" s="277"/>
      <c r="AF45" s="277"/>
      <c r="AG45" s="277"/>
      <c r="AH45" s="277"/>
      <c r="AI45" s="277"/>
      <c r="AJ45" s="277"/>
    </row>
    <row r="46" spans="1:36" ht="15">
      <c r="A46" s="26">
        <v>221</v>
      </c>
      <c r="B46" s="34" t="s">
        <v>36</v>
      </c>
      <c r="C46" s="24"/>
      <c r="D46" s="24"/>
      <c r="E46" s="10"/>
      <c r="F46" s="16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311">
        <v>7</v>
      </c>
      <c r="S46" s="311"/>
      <c r="T46" s="311"/>
      <c r="U46" s="10"/>
      <c r="V46" s="303">
        <f>SUBTOTAL(9,V47:AB48)</f>
        <v>29886590006</v>
      </c>
      <c r="W46" s="303"/>
      <c r="X46" s="303"/>
      <c r="Y46" s="303"/>
      <c r="Z46" s="303"/>
      <c r="AA46" s="303"/>
      <c r="AB46" s="303"/>
      <c r="AC46" s="29"/>
      <c r="AD46" s="303">
        <f>SUBTOTAL(9,AD47:AJ48)</f>
        <v>34008301144</v>
      </c>
      <c r="AE46" s="303"/>
      <c r="AF46" s="303"/>
      <c r="AG46" s="303"/>
      <c r="AH46" s="303"/>
      <c r="AI46" s="303"/>
      <c r="AJ46" s="303"/>
    </row>
    <row r="47" spans="1:36" ht="15">
      <c r="A47" s="39">
        <v>222</v>
      </c>
      <c r="B47" s="40" t="s">
        <v>37</v>
      </c>
      <c r="C47" s="24"/>
      <c r="D47" s="24"/>
      <c r="E47" s="10"/>
      <c r="F47" s="16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294"/>
      <c r="S47" s="294"/>
      <c r="T47" s="294"/>
      <c r="U47" s="10"/>
      <c r="V47" s="280">
        <f>IF(ISBLANK($A47)=FALSE,VLOOKUP($A47,'[1]Tổng hợp'!$A:$J,'[1]Tổng hợp'!$J$8,0),0)</f>
        <v>134620791963</v>
      </c>
      <c r="W47" s="280"/>
      <c r="X47" s="280"/>
      <c r="Y47" s="280"/>
      <c r="Z47" s="280"/>
      <c r="AA47" s="280"/>
      <c r="AB47" s="280"/>
      <c r="AC47" s="41"/>
      <c r="AD47" s="280">
        <f>IF(ISBLANK($A47)=FALSE,VLOOKUP($A47,'[1]Tổng hợp'!$A:$J,'[1]Tổng hợp'!$F$8,0),0)</f>
        <v>135591411633</v>
      </c>
      <c r="AE47" s="280"/>
      <c r="AF47" s="280"/>
      <c r="AG47" s="280"/>
      <c r="AH47" s="280"/>
      <c r="AI47" s="280"/>
      <c r="AJ47" s="280"/>
    </row>
    <row r="48" spans="1:36" ht="15">
      <c r="A48" s="39">
        <v>223</v>
      </c>
      <c r="B48" s="40" t="s">
        <v>38</v>
      </c>
      <c r="C48" s="24"/>
      <c r="D48" s="24"/>
      <c r="E48" s="10"/>
      <c r="F48" s="16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294"/>
      <c r="S48" s="294"/>
      <c r="T48" s="294"/>
      <c r="U48" s="10"/>
      <c r="V48" s="281">
        <f>IF(ISBLANK($A48)=FALSE,VLOOKUP($A48,'[1]Tổng hợp'!$A:$J,'[1]Tổng hợp'!$J$8,0),0)</f>
        <v>-104734201957</v>
      </c>
      <c r="W48" s="281"/>
      <c r="X48" s="281"/>
      <c r="Y48" s="281"/>
      <c r="Z48" s="281"/>
      <c r="AA48" s="281"/>
      <c r="AB48" s="281"/>
      <c r="AC48" s="41"/>
      <c r="AD48" s="281">
        <f>IF(ISBLANK($A48)=FALSE,VLOOKUP($A48,'[1]Tổng hợp'!$A:$J,'[1]Tổng hợp'!$F$8,0),0)</f>
        <v>-101583110489</v>
      </c>
      <c r="AE48" s="281"/>
      <c r="AF48" s="281"/>
      <c r="AG48" s="281"/>
      <c r="AH48" s="281"/>
      <c r="AI48" s="281"/>
      <c r="AJ48" s="281"/>
    </row>
    <row r="49" spans="1:36" ht="15">
      <c r="A49" s="26">
        <v>224</v>
      </c>
      <c r="B49" s="34" t="s">
        <v>39</v>
      </c>
      <c r="C49" s="24"/>
      <c r="D49" s="24"/>
      <c r="E49" s="10"/>
      <c r="F49" s="16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311"/>
      <c r="S49" s="311"/>
      <c r="T49" s="311"/>
      <c r="U49" s="10"/>
      <c r="V49" s="303">
        <f>SUBTOTAL(9,V50:AB51)</f>
        <v>0</v>
      </c>
      <c r="W49" s="303"/>
      <c r="X49" s="303"/>
      <c r="Y49" s="303"/>
      <c r="Z49" s="303"/>
      <c r="AA49" s="303"/>
      <c r="AB49" s="303"/>
      <c r="AC49" s="29"/>
      <c r="AD49" s="303">
        <f>SUBTOTAL(9,AD50:AJ51)</f>
        <v>0</v>
      </c>
      <c r="AE49" s="303"/>
      <c r="AF49" s="303"/>
      <c r="AG49" s="303"/>
      <c r="AH49" s="303"/>
      <c r="AI49" s="303"/>
      <c r="AJ49" s="303"/>
    </row>
    <row r="50" spans="1:36" ht="15">
      <c r="A50" s="39">
        <v>225</v>
      </c>
      <c r="B50" s="40" t="s">
        <v>37</v>
      </c>
      <c r="C50" s="24"/>
      <c r="D50" s="24"/>
      <c r="E50" s="10"/>
      <c r="F50" s="16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294"/>
      <c r="S50" s="294"/>
      <c r="T50" s="294"/>
      <c r="U50" s="10"/>
      <c r="V50" s="280">
        <f>IF(ISBLANK($A50)=FALSE,VLOOKUP($A50,'[1]Tổng hợp'!$A:$J,'[1]Tổng hợp'!$F$8,0),0)</f>
        <v>0</v>
      </c>
      <c r="W50" s="280"/>
      <c r="X50" s="280"/>
      <c r="Y50" s="280"/>
      <c r="Z50" s="280"/>
      <c r="AA50" s="280"/>
      <c r="AB50" s="280"/>
      <c r="AC50" s="41"/>
      <c r="AD50" s="280">
        <f>IF(ISBLANK($A50)=FALSE,VLOOKUP($A50,'[1]Tổng hợp'!$A:$J,'[1]Tổng hợp'!$F$8,0),0)</f>
        <v>0</v>
      </c>
      <c r="AE50" s="280"/>
      <c r="AF50" s="280"/>
      <c r="AG50" s="280"/>
      <c r="AH50" s="280"/>
      <c r="AI50" s="280"/>
      <c r="AJ50" s="280"/>
    </row>
    <row r="51" spans="1:36" ht="15">
      <c r="A51" s="39">
        <v>226</v>
      </c>
      <c r="B51" s="40" t="s">
        <v>38</v>
      </c>
      <c r="C51" s="24"/>
      <c r="D51" s="24"/>
      <c r="E51" s="10"/>
      <c r="F51" s="16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294"/>
      <c r="S51" s="294"/>
      <c r="T51" s="294"/>
      <c r="U51" s="10"/>
      <c r="V51" s="280">
        <f>IF(ISBLANK($A51)=FALSE,VLOOKUP($A51,'[1]Tổng hợp'!$A:$J,'[1]Tổng hợp'!$J$8,0),0)</f>
        <v>0</v>
      </c>
      <c r="W51" s="280"/>
      <c r="X51" s="280"/>
      <c r="Y51" s="280"/>
      <c r="Z51" s="280"/>
      <c r="AA51" s="280"/>
      <c r="AB51" s="280"/>
      <c r="AC51" s="41"/>
      <c r="AD51" s="280">
        <f>IF(ISBLANK($A51)=FALSE,VLOOKUP($A51,'[1]Tổng hợp'!$A:$J,'[1]Tổng hợp'!$F$8,0),0)</f>
        <v>0</v>
      </c>
      <c r="AE51" s="280"/>
      <c r="AF51" s="280"/>
      <c r="AG51" s="280"/>
      <c r="AH51" s="280"/>
      <c r="AI51" s="280"/>
      <c r="AJ51" s="280"/>
    </row>
    <row r="52" spans="1:36" ht="15">
      <c r="A52" s="26">
        <v>227</v>
      </c>
      <c r="B52" s="34" t="s">
        <v>40</v>
      </c>
      <c r="C52" s="24"/>
      <c r="D52" s="24"/>
      <c r="E52" s="10"/>
      <c r="F52" s="16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311">
        <v>8</v>
      </c>
      <c r="S52" s="311"/>
      <c r="T52" s="311"/>
      <c r="U52" s="10"/>
      <c r="V52" s="303">
        <f>SUBTOTAL(9,V53:AB54)</f>
        <v>2243504700</v>
      </c>
      <c r="W52" s="303"/>
      <c r="X52" s="303"/>
      <c r="Y52" s="303"/>
      <c r="Z52" s="303"/>
      <c r="AA52" s="303"/>
      <c r="AB52" s="303"/>
      <c r="AC52" s="29"/>
      <c r="AD52" s="303">
        <f>SUBTOTAL(9,AD53:AJ54)</f>
        <v>2247799100</v>
      </c>
      <c r="AE52" s="303"/>
      <c r="AF52" s="303"/>
      <c r="AG52" s="303"/>
      <c r="AH52" s="303"/>
      <c r="AI52" s="303"/>
      <c r="AJ52" s="303"/>
    </row>
    <row r="53" spans="1:36" ht="15">
      <c r="A53" s="39">
        <v>228</v>
      </c>
      <c r="B53" s="40" t="s">
        <v>37</v>
      </c>
      <c r="C53" s="24"/>
      <c r="D53" s="24"/>
      <c r="E53" s="10"/>
      <c r="F53" s="16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294"/>
      <c r="S53" s="294"/>
      <c r="T53" s="294"/>
      <c r="U53" s="10"/>
      <c r="V53" s="280">
        <f>IF(ISBLANK($A53)=FALSE,VLOOKUP($A53,'[1]Tổng hợp'!$A:$J,'[1]Tổng hợp'!$J$8,0),0)</f>
        <v>2307304700</v>
      </c>
      <c r="W53" s="280"/>
      <c r="X53" s="280"/>
      <c r="Y53" s="280"/>
      <c r="Z53" s="280"/>
      <c r="AA53" s="280"/>
      <c r="AB53" s="280"/>
      <c r="AC53" s="41"/>
      <c r="AD53" s="280">
        <f>IF(ISBLANK($A53)=FALSE,VLOOKUP($A53,'[1]Tổng hợp'!$A:$J,'[1]Tổng hợp'!$F$8,0),0)</f>
        <v>2307304700</v>
      </c>
      <c r="AE53" s="280"/>
      <c r="AF53" s="280"/>
      <c r="AG53" s="280"/>
      <c r="AH53" s="280"/>
      <c r="AI53" s="280"/>
      <c r="AJ53" s="280"/>
    </row>
    <row r="54" spans="1:36" ht="15">
      <c r="A54" s="39">
        <v>229</v>
      </c>
      <c r="B54" s="40" t="s">
        <v>38</v>
      </c>
      <c r="C54" s="24"/>
      <c r="D54" s="24"/>
      <c r="E54" s="10"/>
      <c r="F54" s="16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294"/>
      <c r="S54" s="294"/>
      <c r="T54" s="294"/>
      <c r="U54" s="10"/>
      <c r="V54" s="280">
        <f>IF(ISBLANK($A54)=FALSE,VLOOKUP($A54,'[1]Tổng hợp'!$A:$J,'[1]Tổng hợp'!$J$8,0),0)</f>
        <v>-63800000</v>
      </c>
      <c r="W54" s="280"/>
      <c r="X54" s="280"/>
      <c r="Y54" s="280"/>
      <c r="Z54" s="280"/>
      <c r="AA54" s="280"/>
      <c r="AB54" s="280"/>
      <c r="AC54" s="41"/>
      <c r="AD54" s="280">
        <f>IF(ISBLANK($A54)=FALSE,VLOOKUP($A54,'[1]Tổng hợp'!$A:$J,'[1]Tổng hợp'!$F$8,0),0)</f>
        <v>-59505600</v>
      </c>
      <c r="AE54" s="280"/>
      <c r="AF54" s="280"/>
      <c r="AG54" s="280"/>
      <c r="AH54" s="280"/>
      <c r="AI54" s="280"/>
      <c r="AJ54" s="280"/>
    </row>
    <row r="55" spans="1:36" ht="15">
      <c r="A55" s="26">
        <v>230</v>
      </c>
      <c r="B55" s="34" t="s">
        <v>41</v>
      </c>
      <c r="C55" s="24"/>
      <c r="D55" s="24"/>
      <c r="E55" s="10"/>
      <c r="F55" s="16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311">
        <v>9</v>
      </c>
      <c r="S55" s="311"/>
      <c r="T55" s="311"/>
      <c r="U55" s="10"/>
      <c r="V55" s="303">
        <f>IF(ISBLANK($A55)=FALSE,VLOOKUP($A55,'[1]Tổng hợp'!$A:$J,'[1]Tổng hợp'!$J$8,0),0)</f>
        <v>217570397536</v>
      </c>
      <c r="W55" s="303"/>
      <c r="X55" s="303"/>
      <c r="Y55" s="303"/>
      <c r="Z55" s="303"/>
      <c r="AA55" s="303"/>
      <c r="AB55" s="303"/>
      <c r="AC55" s="29"/>
      <c r="AD55" s="303">
        <f>IF(ISBLANK($A55)=FALSE,VLOOKUP($A55,'[1]Tổng hợp'!$A:$J,'[1]Tổng hợp'!$F$8,0),0)</f>
        <v>211315030019</v>
      </c>
      <c r="AE55" s="303"/>
      <c r="AF55" s="303"/>
      <c r="AG55" s="303"/>
      <c r="AH55" s="303"/>
      <c r="AI55" s="303"/>
      <c r="AJ55" s="303"/>
    </row>
    <row r="56" spans="1:36" ht="15">
      <c r="A56" s="26"/>
      <c r="B56" s="34"/>
      <c r="C56" s="24"/>
      <c r="D56" s="24"/>
      <c r="E56" s="10"/>
      <c r="F56" s="16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294"/>
      <c r="S56" s="294"/>
      <c r="T56" s="294"/>
      <c r="U56" s="10"/>
      <c r="V56" s="303"/>
      <c r="W56" s="303"/>
      <c r="X56" s="303"/>
      <c r="Y56" s="303"/>
      <c r="Z56" s="303"/>
      <c r="AA56" s="303"/>
      <c r="AB56" s="303"/>
      <c r="AC56" s="29"/>
      <c r="AD56" s="303"/>
      <c r="AE56" s="303"/>
      <c r="AF56" s="303"/>
      <c r="AG56" s="303"/>
      <c r="AH56" s="303"/>
      <c r="AI56" s="303"/>
      <c r="AJ56" s="303"/>
    </row>
    <row r="57" spans="1:36" ht="15">
      <c r="A57" s="26">
        <v>240</v>
      </c>
      <c r="B57" s="33" t="s">
        <v>42</v>
      </c>
      <c r="C57" s="24"/>
      <c r="D57" s="24"/>
      <c r="E57" s="10"/>
      <c r="F57" s="16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276"/>
      <c r="S57" s="276"/>
      <c r="T57" s="276"/>
      <c r="U57" s="10"/>
      <c r="V57" s="277">
        <f>IF(ISBLANK($A57)=FALSE,VLOOKUP($A57,'[1]Tổng hợp'!$A:$J,'[1]Tổng hợp'!$J$8,0),0)</f>
        <v>0</v>
      </c>
      <c r="W57" s="277"/>
      <c r="X57" s="277"/>
      <c r="Y57" s="277"/>
      <c r="Z57" s="277"/>
      <c r="AA57" s="277"/>
      <c r="AB57" s="277"/>
      <c r="AC57" s="29"/>
      <c r="AD57" s="277">
        <f>IF(ISBLANK($A57)=FALSE,VLOOKUP($A57,'[1]Tổng hợp'!$A:$J,'[1]Tổng hợp'!$F$8,0),0)</f>
        <v>0</v>
      </c>
      <c r="AE57" s="277"/>
      <c r="AF57" s="277"/>
      <c r="AG57" s="277"/>
      <c r="AH57" s="277"/>
      <c r="AI57" s="277"/>
      <c r="AJ57" s="277"/>
    </row>
    <row r="58" spans="1:36" ht="15">
      <c r="A58" s="26">
        <v>241</v>
      </c>
      <c r="B58" s="34" t="s">
        <v>37</v>
      </c>
      <c r="C58" s="24"/>
      <c r="D58" s="24"/>
      <c r="E58" s="10"/>
      <c r="F58" s="16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294"/>
      <c r="S58" s="294"/>
      <c r="T58" s="294"/>
      <c r="U58" s="10"/>
      <c r="V58" s="303">
        <f>IF(ISBLANK($A58)=FALSE,VLOOKUP($A58,'[1]Tổng hợp'!$A:$J,'[1]Tổng hợp'!$F$8,0),0)</f>
        <v>0</v>
      </c>
      <c r="W58" s="303"/>
      <c r="X58" s="303"/>
      <c r="Y58" s="303"/>
      <c r="Z58" s="303"/>
      <c r="AA58" s="303"/>
      <c r="AB58" s="303"/>
      <c r="AC58" s="29"/>
      <c r="AD58" s="303">
        <f>IF(ISBLANK($A58)=FALSE,VLOOKUP($A58,'[1]Tổng hợp'!$A:$J,'[1]Tổng hợp'!$J$8,0),0)</f>
        <v>0</v>
      </c>
      <c r="AE58" s="303"/>
      <c r="AF58" s="303"/>
      <c r="AG58" s="303"/>
      <c r="AH58" s="303"/>
      <c r="AI58" s="303"/>
      <c r="AJ58" s="303"/>
    </row>
    <row r="59" spans="1:36" ht="15">
      <c r="A59" s="26">
        <v>242</v>
      </c>
      <c r="B59" s="34" t="s">
        <v>43</v>
      </c>
      <c r="C59" s="24"/>
      <c r="D59" s="24"/>
      <c r="E59" s="10"/>
      <c r="F59" s="16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294"/>
      <c r="S59" s="294"/>
      <c r="T59" s="294"/>
      <c r="U59" s="10"/>
      <c r="V59" s="303">
        <f>IF(ISBLANK($A59)=FALSE,VLOOKUP($A59,'[1]Tổng hợp'!$A:$J,'[1]Tổng hợp'!$F$8,0),0)</f>
        <v>0</v>
      </c>
      <c r="W59" s="303"/>
      <c r="X59" s="303"/>
      <c r="Y59" s="303"/>
      <c r="Z59" s="303"/>
      <c r="AA59" s="303"/>
      <c r="AB59" s="303"/>
      <c r="AC59" s="29"/>
      <c r="AD59" s="303">
        <f>IF(ISBLANK($A59)=FALSE,VLOOKUP($A59,'[1]Tổng hợp'!$A:$J,'[1]Tổng hợp'!$J$8,0),0)</f>
        <v>0</v>
      </c>
      <c r="AE59" s="303"/>
      <c r="AF59" s="303"/>
      <c r="AG59" s="303"/>
      <c r="AH59" s="303"/>
      <c r="AI59" s="303"/>
      <c r="AJ59" s="303"/>
    </row>
    <row r="60" spans="1:36" ht="15">
      <c r="A60" s="26"/>
      <c r="B60" s="10"/>
      <c r="C60" s="24"/>
      <c r="D60" s="24"/>
      <c r="E60" s="10"/>
      <c r="F60" s="16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294"/>
      <c r="S60" s="294"/>
      <c r="T60" s="294"/>
      <c r="U60" s="10"/>
      <c r="V60" s="303"/>
      <c r="W60" s="303"/>
      <c r="X60" s="303"/>
      <c r="Y60" s="303"/>
      <c r="Z60" s="303"/>
      <c r="AA60" s="303"/>
      <c r="AB60" s="303"/>
      <c r="AC60" s="29"/>
      <c r="AD60" s="303"/>
      <c r="AE60" s="303"/>
      <c r="AF60" s="303"/>
      <c r="AG60" s="303"/>
      <c r="AH60" s="303"/>
      <c r="AI60" s="303"/>
      <c r="AJ60" s="303"/>
    </row>
    <row r="61" spans="1:36" ht="15">
      <c r="A61" s="26">
        <v>250</v>
      </c>
      <c r="B61" s="37" t="s">
        <v>44</v>
      </c>
      <c r="C61" s="24"/>
      <c r="D61" s="24"/>
      <c r="E61" s="10"/>
      <c r="F61" s="16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276">
        <v>10</v>
      </c>
      <c r="S61" s="276"/>
      <c r="T61" s="276"/>
      <c r="U61" s="10"/>
      <c r="V61" s="277">
        <f>SUBTOTAL(9,V62:AB65)</f>
        <v>4262469000</v>
      </c>
      <c r="W61" s="277"/>
      <c r="X61" s="277"/>
      <c r="Y61" s="277"/>
      <c r="Z61" s="277"/>
      <c r="AA61" s="277"/>
      <c r="AB61" s="277"/>
      <c r="AC61" s="29"/>
      <c r="AD61" s="277">
        <f>SUBTOTAL(9,AD62:AJ65)</f>
        <v>4262469000</v>
      </c>
      <c r="AE61" s="277"/>
      <c r="AF61" s="277"/>
      <c r="AG61" s="277"/>
      <c r="AH61" s="277"/>
      <c r="AI61" s="277"/>
      <c r="AJ61" s="277"/>
    </row>
    <row r="62" spans="1:36" ht="15">
      <c r="A62" s="26">
        <v>251</v>
      </c>
      <c r="B62" s="34" t="s">
        <v>45</v>
      </c>
      <c r="C62" s="24"/>
      <c r="D62" s="24"/>
      <c r="E62" s="10"/>
      <c r="F62" s="16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294"/>
      <c r="S62" s="294"/>
      <c r="T62" s="294"/>
      <c r="U62" s="10"/>
      <c r="V62" s="303">
        <f>IF(ISBLANK($A62)=FALSE,VLOOKUP($A62,'[1]Tổng hợp'!$A:$J,'[1]Tổng hợp'!$F$8,0),0)</f>
        <v>0</v>
      </c>
      <c r="W62" s="303"/>
      <c r="X62" s="303"/>
      <c r="Y62" s="303"/>
      <c r="Z62" s="303"/>
      <c r="AA62" s="303"/>
      <c r="AB62" s="303"/>
      <c r="AC62" s="29"/>
      <c r="AD62" s="303">
        <f>IF(ISBLANK($A62)=FALSE,VLOOKUP($A62,'[1]Tổng hợp'!$A:$J,'[1]Tổng hợp'!$J$8,0),0)</f>
        <v>0</v>
      </c>
      <c r="AE62" s="303"/>
      <c r="AF62" s="303"/>
      <c r="AG62" s="303"/>
      <c r="AH62" s="303"/>
      <c r="AI62" s="303"/>
      <c r="AJ62" s="303"/>
    </row>
    <row r="63" spans="1:36" ht="15">
      <c r="A63" s="26">
        <v>252</v>
      </c>
      <c r="B63" s="34" t="s">
        <v>46</v>
      </c>
      <c r="C63" s="24"/>
      <c r="D63" s="24"/>
      <c r="E63" s="10"/>
      <c r="F63" s="16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294"/>
      <c r="S63" s="294"/>
      <c r="T63" s="294"/>
      <c r="U63" s="10"/>
      <c r="V63" s="303">
        <f>IF(ISBLANK($A63)=FALSE,VLOOKUP($A63,'[1]Tổng hợp'!$A:$J,'[1]Tổng hợp'!$F$8,0),0)</f>
        <v>4262469000</v>
      </c>
      <c r="W63" s="303"/>
      <c r="X63" s="303"/>
      <c r="Y63" s="303"/>
      <c r="Z63" s="303"/>
      <c r="AA63" s="303"/>
      <c r="AB63" s="303"/>
      <c r="AC63" s="29"/>
      <c r="AD63" s="303">
        <f>IF(ISBLANK($A63)=FALSE,VLOOKUP($A63,'[1]Tổng hợp'!$A:$J,'[1]Tổng hợp'!$J$8,0),0)</f>
        <v>4262469000</v>
      </c>
      <c r="AE63" s="303"/>
      <c r="AF63" s="303"/>
      <c r="AG63" s="303"/>
      <c r="AH63" s="303"/>
      <c r="AI63" s="303"/>
      <c r="AJ63" s="303"/>
    </row>
    <row r="64" spans="1:36" ht="15">
      <c r="A64" s="26">
        <v>258</v>
      </c>
      <c r="B64" s="34" t="s">
        <v>47</v>
      </c>
      <c r="C64" s="24"/>
      <c r="D64" s="24"/>
      <c r="E64" s="10"/>
      <c r="F64" s="16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294"/>
      <c r="S64" s="294"/>
      <c r="T64" s="294"/>
      <c r="U64" s="10"/>
      <c r="V64" s="303">
        <f>IF(ISBLANK($A64)=FALSE,VLOOKUP($A64,'[1]Tổng hợp'!$A:$J,'[1]Tổng hợp'!$F$8,0),0)</f>
        <v>0</v>
      </c>
      <c r="W64" s="303"/>
      <c r="X64" s="303"/>
      <c r="Y64" s="303"/>
      <c r="Z64" s="303"/>
      <c r="AA64" s="303"/>
      <c r="AB64" s="303"/>
      <c r="AC64" s="29"/>
      <c r="AD64" s="303">
        <f>IF(ISBLANK($A64)=FALSE,VLOOKUP($A64,'[1]Tổng hợp'!$A:$J,'[1]Tổng hợp'!$J$8,0),0)</f>
        <v>0</v>
      </c>
      <c r="AE64" s="303"/>
      <c r="AF64" s="303"/>
      <c r="AG64" s="303"/>
      <c r="AH64" s="303"/>
      <c r="AI64" s="303"/>
      <c r="AJ64" s="303"/>
    </row>
    <row r="65" spans="1:36" ht="15">
      <c r="A65" s="26">
        <v>259</v>
      </c>
      <c r="B65" s="34" t="s">
        <v>48</v>
      </c>
      <c r="C65" s="24"/>
      <c r="D65" s="24"/>
      <c r="E65" s="10"/>
      <c r="F65" s="16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294"/>
      <c r="S65" s="294"/>
      <c r="T65" s="294"/>
      <c r="U65" s="10"/>
      <c r="V65" s="303">
        <f>IF(ISBLANK($A65)=FALSE,VLOOKUP($A65,'[1]Tổng hợp'!$A:$J,'[1]Tổng hợp'!$F$8,0),0)</f>
        <v>0</v>
      </c>
      <c r="W65" s="303"/>
      <c r="X65" s="303"/>
      <c r="Y65" s="303"/>
      <c r="Z65" s="303"/>
      <c r="AA65" s="303"/>
      <c r="AB65" s="303"/>
      <c r="AC65" s="29"/>
      <c r="AD65" s="303">
        <f>IF(ISBLANK($A65)=FALSE,VLOOKUP($A65,'[1]Tổng hợp'!$A:$J,'[1]Tổng hợp'!$J$8,0),0)</f>
        <v>0</v>
      </c>
      <c r="AE65" s="303"/>
      <c r="AF65" s="303"/>
      <c r="AG65" s="303"/>
      <c r="AH65" s="303"/>
      <c r="AI65" s="303"/>
      <c r="AJ65" s="303"/>
    </row>
    <row r="66" spans="1:36" ht="15">
      <c r="A66" s="26"/>
      <c r="B66" s="10" t="s">
        <v>49</v>
      </c>
      <c r="C66" s="24" t="s">
        <v>50</v>
      </c>
      <c r="D66" s="24"/>
      <c r="E66" s="10"/>
      <c r="F66" s="16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25"/>
      <c r="S66" s="25"/>
      <c r="T66" s="25"/>
      <c r="U66" s="10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ht="15">
      <c r="A67" s="26"/>
      <c r="B67" s="7"/>
      <c r="C67" s="24"/>
      <c r="D67" s="24"/>
      <c r="E67" s="10"/>
      <c r="F67" s="16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294"/>
      <c r="S67" s="294"/>
      <c r="T67" s="294"/>
      <c r="U67" s="10"/>
      <c r="V67" s="303"/>
      <c r="W67" s="303"/>
      <c r="X67" s="303"/>
      <c r="Y67" s="303"/>
      <c r="Z67" s="303"/>
      <c r="AA67" s="303"/>
      <c r="AB67" s="303"/>
      <c r="AC67" s="29"/>
      <c r="AD67" s="303"/>
      <c r="AE67" s="303"/>
      <c r="AF67" s="303"/>
      <c r="AG67" s="303"/>
      <c r="AH67" s="303"/>
      <c r="AI67" s="303"/>
      <c r="AJ67" s="303"/>
    </row>
    <row r="68" spans="1:36" ht="15">
      <c r="A68" s="26">
        <v>260</v>
      </c>
      <c r="B68" s="37" t="s">
        <v>51</v>
      </c>
      <c r="C68" s="24"/>
      <c r="D68" s="24"/>
      <c r="E68" s="10"/>
      <c r="F68" s="16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294"/>
      <c r="S68" s="294"/>
      <c r="T68" s="294"/>
      <c r="U68" s="10"/>
      <c r="V68" s="277">
        <f>SUBTOTAL(9,V69:AB71)</f>
        <v>1668185933</v>
      </c>
      <c r="W68" s="277"/>
      <c r="X68" s="277"/>
      <c r="Y68" s="277"/>
      <c r="Z68" s="277"/>
      <c r="AA68" s="277"/>
      <c r="AB68" s="277"/>
      <c r="AC68" s="29"/>
      <c r="AD68" s="277">
        <f>SUBTOTAL(9,AD69:AJ71)</f>
        <v>1595061600</v>
      </c>
      <c r="AE68" s="277"/>
      <c r="AF68" s="277"/>
      <c r="AG68" s="277"/>
      <c r="AH68" s="277"/>
      <c r="AI68" s="277"/>
      <c r="AJ68" s="277"/>
    </row>
    <row r="69" spans="1:36" ht="15">
      <c r="A69" s="26">
        <v>261</v>
      </c>
      <c r="B69" s="42" t="s">
        <v>52</v>
      </c>
      <c r="C69" s="24"/>
      <c r="D69" s="24"/>
      <c r="E69" s="10"/>
      <c r="F69" s="16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311">
        <v>11</v>
      </c>
      <c r="S69" s="311"/>
      <c r="T69" s="311"/>
      <c r="U69" s="10"/>
      <c r="V69" s="303">
        <f>IF(ISBLANK($A69)=FALSE,VLOOKUP($A69,'[1]Tổng hợp'!$A:$J,'[1]Tổng hợp'!$J$8,0),0)</f>
        <v>656103933</v>
      </c>
      <c r="W69" s="303"/>
      <c r="X69" s="303"/>
      <c r="Y69" s="303"/>
      <c r="Z69" s="303"/>
      <c r="AA69" s="303"/>
      <c r="AB69" s="303"/>
      <c r="AC69" s="29"/>
      <c r="AD69" s="303">
        <f>IF(ISBLANK($A69)=FALSE,VLOOKUP($A69,'[1]Tổng hợp'!$A:$J,'[1]Tổng hợp'!$F$8,0),0)</f>
        <v>582979600</v>
      </c>
      <c r="AE69" s="303"/>
      <c r="AF69" s="303"/>
      <c r="AG69" s="303"/>
      <c r="AH69" s="303"/>
      <c r="AI69" s="303"/>
      <c r="AJ69" s="303"/>
    </row>
    <row r="70" spans="1:36" ht="15">
      <c r="A70" s="26">
        <v>262</v>
      </c>
      <c r="B70" s="42" t="s">
        <v>53</v>
      </c>
      <c r="C70" s="24"/>
      <c r="D70" s="24"/>
      <c r="E70" s="10"/>
      <c r="F70" s="16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311"/>
      <c r="S70" s="311"/>
      <c r="T70" s="311"/>
      <c r="U70" s="10"/>
      <c r="V70" s="303">
        <f>IF(ISBLANK($A70)=FALSE,VLOOKUP($A70,'[1]Tổng hợp'!$A:$J,'[1]Tổng hợp'!$J$8,0),0)</f>
        <v>0</v>
      </c>
      <c r="W70" s="303"/>
      <c r="X70" s="303"/>
      <c r="Y70" s="303"/>
      <c r="Z70" s="303"/>
      <c r="AA70" s="303"/>
      <c r="AB70" s="303"/>
      <c r="AC70" s="29"/>
      <c r="AD70" s="303">
        <f>IF(ISBLANK($A70)=FALSE,VLOOKUP($A70,'[1]Tổng hợp'!$A:$J,'[1]Tổng hợp'!$F$8,0),0)</f>
        <v>0</v>
      </c>
      <c r="AE70" s="303"/>
      <c r="AF70" s="303"/>
      <c r="AG70" s="303"/>
      <c r="AH70" s="303"/>
      <c r="AI70" s="303"/>
      <c r="AJ70" s="303"/>
    </row>
    <row r="71" spans="1:36" ht="15">
      <c r="A71" s="26">
        <v>268</v>
      </c>
      <c r="B71" s="42" t="s">
        <v>54</v>
      </c>
      <c r="C71" s="24"/>
      <c r="D71" s="24"/>
      <c r="E71" s="10"/>
      <c r="F71" s="16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279">
        <v>12</v>
      </c>
      <c r="S71" s="279"/>
      <c r="T71" s="279"/>
      <c r="U71" s="10"/>
      <c r="V71" s="303">
        <f>IF(ISBLANK($A71)=FALSE,VLOOKUP($A71,'[1]Tổng hợp'!$A:$J,'[1]Tổng hợp'!$J$8,0),0)</f>
        <v>1012082000</v>
      </c>
      <c r="W71" s="303"/>
      <c r="X71" s="303"/>
      <c r="Y71" s="303"/>
      <c r="Z71" s="303"/>
      <c r="AA71" s="303"/>
      <c r="AB71" s="303"/>
      <c r="AC71" s="29"/>
      <c r="AD71" s="303">
        <f>IF(ISBLANK($A71)=FALSE,VLOOKUP($A71,'[1]Tổng hợp'!$A:$J,'[1]Tổng hợp'!$F$8,0),0)</f>
        <v>1012082000</v>
      </c>
      <c r="AE71" s="303"/>
      <c r="AF71" s="303"/>
      <c r="AG71" s="303"/>
      <c r="AH71" s="303"/>
      <c r="AI71" s="303"/>
      <c r="AJ71" s="303"/>
    </row>
    <row r="72" spans="1:36" ht="15">
      <c r="A72" s="26"/>
      <c r="B72" s="42"/>
      <c r="C72" s="24"/>
      <c r="D72" s="24"/>
      <c r="E72" s="10"/>
      <c r="F72" s="16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294"/>
      <c r="S72" s="294"/>
      <c r="T72" s="294"/>
      <c r="U72" s="10"/>
      <c r="V72" s="275"/>
      <c r="W72" s="275"/>
      <c r="X72" s="275"/>
      <c r="Y72" s="275"/>
      <c r="Z72" s="275"/>
      <c r="AA72" s="275"/>
      <c r="AB72" s="275"/>
      <c r="AC72" s="29"/>
      <c r="AD72" s="275"/>
      <c r="AE72" s="275"/>
      <c r="AF72" s="275"/>
      <c r="AG72" s="275"/>
      <c r="AH72" s="275"/>
      <c r="AI72" s="275"/>
      <c r="AJ72" s="275"/>
    </row>
    <row r="73" spans="1:36" ht="15.75" thickBot="1">
      <c r="A73" s="43">
        <v>270</v>
      </c>
      <c r="B73" s="37" t="s">
        <v>55</v>
      </c>
      <c r="C73" s="44"/>
      <c r="D73" s="44"/>
      <c r="E73" s="10"/>
      <c r="F73" s="45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294"/>
      <c r="S73" s="294"/>
      <c r="T73" s="294"/>
      <c r="U73" s="10"/>
      <c r="V73" s="309">
        <f>SUBTOTAL(9,V8:AB71)</f>
        <v>296609971968</v>
      </c>
      <c r="W73" s="309"/>
      <c r="X73" s="309"/>
      <c r="Y73" s="309"/>
      <c r="Z73" s="309"/>
      <c r="AA73" s="309"/>
      <c r="AB73" s="309"/>
      <c r="AC73" s="29"/>
      <c r="AD73" s="309">
        <f>SUBTOTAL(9,AD8:AJ71)</f>
        <v>292776803145</v>
      </c>
      <c r="AE73" s="309"/>
      <c r="AF73" s="309"/>
      <c r="AG73" s="309"/>
      <c r="AH73" s="309"/>
      <c r="AI73" s="309"/>
      <c r="AJ73" s="309"/>
    </row>
    <row r="74" spans="1:36" ht="19.5" thickTop="1">
      <c r="A74" s="3"/>
      <c r="B74" s="46" t="s">
        <v>1</v>
      </c>
      <c r="C74" s="13"/>
      <c r="D74" s="13"/>
      <c r="E74" s="13"/>
      <c r="F74" s="14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4"/>
      <c r="Y74" s="13"/>
      <c r="Z74" s="13"/>
      <c r="AA74" s="13"/>
      <c r="AB74" s="13"/>
      <c r="AC74" s="13"/>
      <c r="AD74" s="13"/>
      <c r="AE74" s="14"/>
      <c r="AF74" s="13"/>
      <c r="AG74" s="13"/>
      <c r="AH74" s="13"/>
      <c r="AI74" s="13"/>
      <c r="AJ74" s="13"/>
    </row>
    <row r="75" spans="1:36" ht="15">
      <c r="A75" s="3"/>
      <c r="B75" s="151" t="str">
        <f>'[1]Danh mục'!B8</f>
        <v>Tại ngày 31 tháng 03 năm 2008</v>
      </c>
      <c r="C75" s="152"/>
      <c r="D75" s="13"/>
      <c r="E75" s="13"/>
      <c r="F75" s="14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4"/>
      <c r="Y75" s="13"/>
      <c r="Z75" s="13"/>
      <c r="AA75" s="13"/>
      <c r="AB75" s="13"/>
      <c r="AC75" s="13"/>
      <c r="AD75" s="13"/>
      <c r="AE75" s="14"/>
      <c r="AF75" s="13"/>
      <c r="AG75" s="13"/>
      <c r="AH75" s="13"/>
      <c r="AI75" s="13"/>
      <c r="AJ75" s="13"/>
    </row>
    <row r="76" spans="1:36" ht="15">
      <c r="A76" s="10"/>
      <c r="B76" s="10"/>
      <c r="C76" s="10"/>
      <c r="D76" s="10"/>
      <c r="E76" s="16"/>
      <c r="F76" s="16"/>
      <c r="G76" s="16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7"/>
      <c r="AC76" s="10"/>
      <c r="AD76" s="10"/>
      <c r="AE76" s="10"/>
      <c r="AF76" s="10"/>
      <c r="AG76" s="10"/>
      <c r="AH76" s="10"/>
      <c r="AI76" s="10"/>
      <c r="AJ76" s="17" t="s">
        <v>2</v>
      </c>
    </row>
    <row r="77" spans="1:36" ht="15" customHeight="1">
      <c r="A77" s="18" t="s">
        <v>3</v>
      </c>
      <c r="B77" s="19"/>
      <c r="C77" s="20"/>
      <c r="D77" s="21"/>
      <c r="E77" s="20"/>
      <c r="F77" s="22"/>
      <c r="G77" s="23" t="s">
        <v>56</v>
      </c>
      <c r="H77" s="7"/>
      <c r="I77" s="20"/>
      <c r="J77" s="20"/>
      <c r="K77" s="20"/>
      <c r="L77" s="20"/>
      <c r="M77" s="20"/>
      <c r="N77" s="20"/>
      <c r="O77" s="20"/>
      <c r="P77" s="20"/>
      <c r="Q77" s="20"/>
      <c r="R77" s="291" t="s">
        <v>5</v>
      </c>
      <c r="S77" s="291"/>
      <c r="T77" s="291"/>
      <c r="U77" s="10"/>
      <c r="V77" s="310" t="str">
        <f>'[1]Danh mục'!B17</f>
        <v>31/03/2008</v>
      </c>
      <c r="W77" s="310"/>
      <c r="X77" s="310"/>
      <c r="Y77" s="310"/>
      <c r="Z77" s="310"/>
      <c r="AA77" s="310"/>
      <c r="AB77" s="310"/>
      <c r="AC77" s="20"/>
      <c r="AD77" s="310" t="str">
        <f>'[1]Danh mục'!B19</f>
        <v>01/01/2008</v>
      </c>
      <c r="AE77" s="310"/>
      <c r="AF77" s="310"/>
      <c r="AG77" s="310"/>
      <c r="AH77" s="310"/>
      <c r="AI77" s="310"/>
      <c r="AJ77" s="310"/>
    </row>
    <row r="78" spans="1:36" ht="15">
      <c r="A78" s="3"/>
      <c r="B78" s="10"/>
      <c r="C78" s="24"/>
      <c r="D78" s="24"/>
      <c r="E78" s="10"/>
      <c r="F78" s="16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294"/>
      <c r="S78" s="294"/>
      <c r="T78" s="294"/>
      <c r="U78" s="10"/>
      <c r="V78" s="307"/>
      <c r="W78" s="307"/>
      <c r="X78" s="307"/>
      <c r="Y78" s="307"/>
      <c r="Z78" s="307"/>
      <c r="AA78" s="307"/>
      <c r="AB78" s="307"/>
      <c r="AC78" s="10"/>
      <c r="AD78" s="307"/>
      <c r="AE78" s="307"/>
      <c r="AF78" s="307"/>
      <c r="AG78" s="307"/>
      <c r="AH78" s="307"/>
      <c r="AI78" s="307"/>
      <c r="AJ78" s="307"/>
    </row>
    <row r="79" spans="1:36" ht="15">
      <c r="A79" s="26">
        <v>300</v>
      </c>
      <c r="B79" s="27" t="s">
        <v>57</v>
      </c>
      <c r="C79" s="24"/>
      <c r="D79" s="24"/>
      <c r="E79" s="10"/>
      <c r="F79" s="16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278"/>
      <c r="S79" s="278"/>
      <c r="T79" s="278"/>
      <c r="U79" s="10"/>
      <c r="V79" s="277">
        <f>SUBTOTAL(9,V81:AB101)</f>
        <v>264779398248</v>
      </c>
      <c r="W79" s="277"/>
      <c r="X79" s="277"/>
      <c r="Y79" s="277"/>
      <c r="Z79" s="277"/>
      <c r="AA79" s="277"/>
      <c r="AB79" s="277"/>
      <c r="AC79" s="29"/>
      <c r="AD79" s="277">
        <f>SUBTOTAL(9,AD81:AJ101)</f>
        <v>261976050378.32</v>
      </c>
      <c r="AE79" s="277"/>
      <c r="AF79" s="277"/>
      <c r="AG79" s="277"/>
      <c r="AH79" s="277"/>
      <c r="AI79" s="277"/>
      <c r="AJ79" s="277"/>
    </row>
    <row r="80" spans="1:36" ht="15">
      <c r="A80" s="26"/>
      <c r="B80" s="10"/>
      <c r="C80" s="24"/>
      <c r="D80" s="24"/>
      <c r="E80" s="10"/>
      <c r="F80" s="16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312"/>
      <c r="S80" s="312"/>
      <c r="T80" s="312"/>
      <c r="U80" s="10"/>
      <c r="V80" s="303"/>
      <c r="W80" s="303"/>
      <c r="X80" s="303"/>
      <c r="Y80" s="303"/>
      <c r="Z80" s="303"/>
      <c r="AA80" s="303"/>
      <c r="AB80" s="303"/>
      <c r="AC80" s="29"/>
      <c r="AD80" s="303"/>
      <c r="AE80" s="303"/>
      <c r="AF80" s="303"/>
      <c r="AG80" s="303"/>
      <c r="AH80" s="303"/>
      <c r="AI80" s="303"/>
      <c r="AJ80" s="303"/>
    </row>
    <row r="81" spans="1:36" ht="15">
      <c r="A81" s="26">
        <v>310</v>
      </c>
      <c r="B81" s="37" t="s">
        <v>58</v>
      </c>
      <c r="C81" s="24"/>
      <c r="D81" s="24"/>
      <c r="E81" s="10"/>
      <c r="F81" s="16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276"/>
      <c r="S81" s="276"/>
      <c r="T81" s="276"/>
      <c r="U81" s="10"/>
      <c r="V81" s="277">
        <f>SUBTOTAL(9,V82:AB92)</f>
        <v>95690396757</v>
      </c>
      <c r="W81" s="277"/>
      <c r="X81" s="277"/>
      <c r="Y81" s="277"/>
      <c r="Z81" s="277"/>
      <c r="AA81" s="277"/>
      <c r="AB81" s="277"/>
      <c r="AC81" s="29"/>
      <c r="AD81" s="277">
        <f>SUBTOTAL(9,AD82:AJ92)</f>
        <v>105746245387.32</v>
      </c>
      <c r="AE81" s="277"/>
      <c r="AF81" s="277"/>
      <c r="AG81" s="277"/>
      <c r="AH81" s="277"/>
      <c r="AI81" s="277"/>
      <c r="AJ81" s="277"/>
    </row>
    <row r="82" spans="1:36" ht="15">
      <c r="A82" s="26">
        <v>311</v>
      </c>
      <c r="B82" s="34" t="s">
        <v>59</v>
      </c>
      <c r="C82" s="24"/>
      <c r="D82" s="24"/>
      <c r="E82" s="10"/>
      <c r="F82" s="16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311">
        <v>13</v>
      </c>
      <c r="S82" s="311"/>
      <c r="T82" s="311"/>
      <c r="U82" s="10"/>
      <c r="V82" s="303">
        <f>IF(ISBLANK($A82)=FALSE,VLOOKUP($A82,'[1]Tổng hợp'!$A:$J,'[1]Tổng hợp'!$J$8,0),0)</f>
        <v>58199717463</v>
      </c>
      <c r="W82" s="303"/>
      <c r="X82" s="303"/>
      <c r="Y82" s="303"/>
      <c r="Z82" s="303"/>
      <c r="AA82" s="303"/>
      <c r="AB82" s="303"/>
      <c r="AC82" s="29"/>
      <c r="AD82" s="303">
        <f>IF(ISBLANK($A82)=FALSE,VLOOKUP($A82,'[1]Tổng hợp'!$A:$J,'[1]Tổng hợp'!$F$8,0),0)</f>
        <v>51711225580</v>
      </c>
      <c r="AE82" s="303"/>
      <c r="AF82" s="303"/>
      <c r="AG82" s="303"/>
      <c r="AH82" s="303"/>
      <c r="AI82" s="303"/>
      <c r="AJ82" s="303"/>
    </row>
    <row r="83" spans="1:36" ht="15">
      <c r="A83" s="26">
        <v>312</v>
      </c>
      <c r="B83" s="34" t="s">
        <v>60</v>
      </c>
      <c r="C83" s="24"/>
      <c r="D83" s="24"/>
      <c r="E83" s="10"/>
      <c r="F83" s="16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311">
        <f>'[1]Thuyết minh'!A269</f>
        <v>0</v>
      </c>
      <c r="S83" s="311"/>
      <c r="T83" s="311"/>
      <c r="U83" s="10"/>
      <c r="V83" s="303">
        <f>IF(ISBLANK($A83)=FALSE,VLOOKUP($A83,'[1]Tổng hợp'!$A:$J,'[1]Tổng hợp'!$J$8,0),0)</f>
        <v>23346161454</v>
      </c>
      <c r="W83" s="303"/>
      <c r="X83" s="303"/>
      <c r="Y83" s="303"/>
      <c r="Z83" s="303"/>
      <c r="AA83" s="303"/>
      <c r="AB83" s="303"/>
      <c r="AC83" s="29"/>
      <c r="AD83" s="303">
        <f>IF(ISBLANK($A83)=FALSE,VLOOKUP($A83,'[1]Tổng hợp'!$A:$J,'[1]Tổng hợp'!$F$8,0),0)</f>
        <v>41092629179</v>
      </c>
      <c r="AE83" s="303"/>
      <c r="AF83" s="303"/>
      <c r="AG83" s="303"/>
      <c r="AH83" s="303"/>
      <c r="AI83" s="303"/>
      <c r="AJ83" s="303"/>
    </row>
    <row r="84" spans="1:36" ht="15">
      <c r="A84" s="26">
        <v>313</v>
      </c>
      <c r="B84" s="34" t="s">
        <v>61</v>
      </c>
      <c r="C84" s="24"/>
      <c r="D84" s="24"/>
      <c r="E84" s="10"/>
      <c r="F84" s="16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311">
        <f>'[1]Thuyết minh'!A269</f>
        <v>0</v>
      </c>
      <c r="S84" s="311"/>
      <c r="T84" s="311"/>
      <c r="U84" s="10"/>
      <c r="V84" s="303">
        <f>IF(ISBLANK($A84)=FALSE,VLOOKUP($A84,'[1]Tổng hợp'!$A:$J,'[1]Tổng hợp'!$J$8,0),0)</f>
        <v>7660694722</v>
      </c>
      <c r="W84" s="303"/>
      <c r="X84" s="303"/>
      <c r="Y84" s="303"/>
      <c r="Z84" s="303"/>
      <c r="AA84" s="303"/>
      <c r="AB84" s="303"/>
      <c r="AC84" s="29"/>
      <c r="AD84" s="303">
        <f>IF(ISBLANK($A84)=FALSE,VLOOKUP($A84,'[1]Tổng hợp'!$A:$J,'[1]Tổng hợp'!$F$8,0),0)</f>
        <v>713765802</v>
      </c>
      <c r="AE84" s="303"/>
      <c r="AF84" s="303"/>
      <c r="AG84" s="303"/>
      <c r="AH84" s="303"/>
      <c r="AI84" s="303"/>
      <c r="AJ84" s="303"/>
    </row>
    <row r="85" spans="1:36" ht="15">
      <c r="A85" s="26">
        <v>314</v>
      </c>
      <c r="B85" s="34" t="s">
        <v>62</v>
      </c>
      <c r="C85" s="24"/>
      <c r="D85" s="24"/>
      <c r="E85" s="10"/>
      <c r="F85" s="16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311">
        <v>14</v>
      </c>
      <c r="S85" s="311"/>
      <c r="T85" s="311"/>
      <c r="U85" s="10"/>
      <c r="V85" s="303">
        <f>IF(ISBLANK($A85)=FALSE,VLOOKUP($A85,'[1]Tổng hợp'!$A:$J,'[1]Tổng hợp'!$J$8,0),0)</f>
        <v>903966241</v>
      </c>
      <c r="W85" s="303"/>
      <c r="X85" s="303"/>
      <c r="Y85" s="303"/>
      <c r="Z85" s="303"/>
      <c r="AA85" s="303"/>
      <c r="AB85" s="303"/>
      <c r="AC85" s="29"/>
      <c r="AD85" s="303">
        <f>IF(ISBLANK($A85)=FALSE,VLOOKUP($A85,'[1]Tổng hợp'!$A:$J,'[1]Tổng hợp'!$F$8,0),0)</f>
        <v>442390365.32000005</v>
      </c>
      <c r="AE85" s="303"/>
      <c r="AF85" s="303"/>
      <c r="AG85" s="303"/>
      <c r="AH85" s="303"/>
      <c r="AI85" s="303"/>
      <c r="AJ85" s="303"/>
    </row>
    <row r="86" spans="1:36" ht="15">
      <c r="A86" s="26">
        <v>315</v>
      </c>
      <c r="B86" s="34" t="s">
        <v>63</v>
      </c>
      <c r="C86" s="24"/>
      <c r="D86" s="24"/>
      <c r="E86" s="10"/>
      <c r="F86" s="16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311"/>
      <c r="S86" s="311"/>
      <c r="T86" s="311"/>
      <c r="U86" s="10"/>
      <c r="V86" s="303">
        <f>IF(ISBLANK($A86)=FALSE,VLOOKUP($A86,'[1]Tổng hợp'!$A:$J,'[1]Tổng hợp'!$J$8,0),0)</f>
        <v>1804961378</v>
      </c>
      <c r="W86" s="303"/>
      <c r="X86" s="303"/>
      <c r="Y86" s="303"/>
      <c r="Z86" s="303"/>
      <c r="AA86" s="303"/>
      <c r="AB86" s="303"/>
      <c r="AC86" s="29"/>
      <c r="AD86" s="303">
        <f>IF(ISBLANK($A86)=FALSE,VLOOKUP($A86,'[1]Tổng hợp'!$A:$J,'[1]Tổng hợp'!$F$8,0),0)</f>
        <v>3714075342</v>
      </c>
      <c r="AE86" s="303"/>
      <c r="AF86" s="303"/>
      <c r="AG86" s="303"/>
      <c r="AH86" s="303"/>
      <c r="AI86" s="303"/>
      <c r="AJ86" s="303"/>
    </row>
    <row r="87" spans="1:36" ht="15">
      <c r="A87" s="26">
        <v>316</v>
      </c>
      <c r="B87" s="34" t="s">
        <v>64</v>
      </c>
      <c r="C87" s="24"/>
      <c r="D87" s="24"/>
      <c r="E87" s="10"/>
      <c r="F87" s="16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311">
        <v>15</v>
      </c>
      <c r="S87" s="311"/>
      <c r="T87" s="311"/>
      <c r="U87" s="10"/>
      <c r="V87" s="303">
        <f>IF(ISBLANK($A87)=FALSE,VLOOKUP($A87,'[1]Tổng hợp'!$A:$J,'[1]Tổng hợp'!$J$8,0),0)</f>
        <v>363320710</v>
      </c>
      <c r="W87" s="303"/>
      <c r="X87" s="303"/>
      <c r="Y87" s="303"/>
      <c r="Z87" s="303"/>
      <c r="AA87" s="303"/>
      <c r="AB87" s="303"/>
      <c r="AC87" s="29"/>
      <c r="AD87" s="303">
        <f>IF(ISBLANK($A87)=FALSE,VLOOKUP($A87,'[1]Tổng hợp'!$A:$J,'[1]Tổng hợp'!$F$8,0),0)</f>
        <v>0</v>
      </c>
      <c r="AE87" s="303"/>
      <c r="AF87" s="303"/>
      <c r="AG87" s="303"/>
      <c r="AH87" s="303"/>
      <c r="AI87" s="303"/>
      <c r="AJ87" s="303"/>
    </row>
    <row r="88" spans="1:36" ht="15">
      <c r="A88" s="26">
        <v>317</v>
      </c>
      <c r="B88" s="34" t="s">
        <v>65</v>
      </c>
      <c r="C88" s="24"/>
      <c r="D88" s="24"/>
      <c r="E88" s="10"/>
      <c r="F88" s="16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311"/>
      <c r="S88" s="311"/>
      <c r="T88" s="311"/>
      <c r="U88" s="10"/>
      <c r="V88" s="303">
        <v>0</v>
      </c>
      <c r="W88" s="303"/>
      <c r="X88" s="303"/>
      <c r="Y88" s="303"/>
      <c r="Z88" s="303"/>
      <c r="AA88" s="303"/>
      <c r="AB88" s="303"/>
      <c r="AC88" s="29"/>
      <c r="AD88" s="303">
        <v>0</v>
      </c>
      <c r="AE88" s="303"/>
      <c r="AF88" s="303"/>
      <c r="AG88" s="303"/>
      <c r="AH88" s="303"/>
      <c r="AI88" s="303"/>
      <c r="AJ88" s="303"/>
    </row>
    <row r="89" spans="1:36" ht="15">
      <c r="A89" s="26">
        <v>318</v>
      </c>
      <c r="B89" s="34" t="s">
        <v>66</v>
      </c>
      <c r="C89" s="24"/>
      <c r="D89" s="24"/>
      <c r="E89" s="10"/>
      <c r="F89" s="16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311"/>
      <c r="S89" s="311"/>
      <c r="T89" s="311"/>
      <c r="U89" s="10"/>
      <c r="V89" s="303">
        <f>IF(ISBLANK($A89)=FALSE,VLOOKUP($A89,'[1]Tổng hợp'!$A:$J,'[1]Tổng hợp'!$J$8,0),0)</f>
        <v>0</v>
      </c>
      <c r="W89" s="303"/>
      <c r="X89" s="303"/>
      <c r="Y89" s="303"/>
      <c r="Z89" s="303"/>
      <c r="AA89" s="303"/>
      <c r="AB89" s="303"/>
      <c r="AC89" s="29"/>
      <c r="AD89" s="303">
        <f>IF(ISBLANK($A89)=FALSE,VLOOKUP($A89,'[1]Tổng hợp'!$A:$J,'[1]Tổng hợp'!$F$8,0),0)</f>
        <v>0</v>
      </c>
      <c r="AE89" s="303"/>
      <c r="AF89" s="303"/>
      <c r="AG89" s="303"/>
      <c r="AH89" s="303"/>
      <c r="AI89" s="303"/>
      <c r="AJ89" s="303"/>
    </row>
    <row r="90" spans="1:36" ht="15">
      <c r="A90" s="26"/>
      <c r="B90" s="34"/>
      <c r="C90" s="24" t="s">
        <v>67</v>
      </c>
      <c r="D90" s="24"/>
      <c r="E90" s="10"/>
      <c r="F90" s="16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36"/>
      <c r="S90" s="36"/>
      <c r="T90" s="36"/>
      <c r="U90" s="10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</row>
    <row r="91" spans="1:36" ht="15">
      <c r="A91" s="26">
        <v>319</v>
      </c>
      <c r="B91" s="34" t="s">
        <v>68</v>
      </c>
      <c r="C91" s="24"/>
      <c r="D91" s="24"/>
      <c r="E91" s="10"/>
      <c r="F91" s="16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311">
        <v>16</v>
      </c>
      <c r="S91" s="311"/>
      <c r="T91" s="311"/>
      <c r="U91" s="10"/>
      <c r="V91" s="303">
        <f>IF(ISBLANK($A91)=FALSE,VLOOKUP($A91,'[1]Tổng hợp'!$A:$J,'[1]Tổng hợp'!$J$8,0),0)</f>
        <v>3411574789</v>
      </c>
      <c r="W91" s="303"/>
      <c r="X91" s="303"/>
      <c r="Y91" s="303"/>
      <c r="Z91" s="303"/>
      <c r="AA91" s="303"/>
      <c r="AB91" s="303"/>
      <c r="AC91" s="29"/>
      <c r="AD91" s="303">
        <f>IF(ISBLANK($A91)=FALSE,VLOOKUP($A91,'[1]Tổng hợp'!$A:$J,'[1]Tổng hợp'!$F$8,0),0)</f>
        <v>8072159119</v>
      </c>
      <c r="AE91" s="303"/>
      <c r="AF91" s="303"/>
      <c r="AG91" s="303"/>
      <c r="AH91" s="303"/>
      <c r="AI91" s="303"/>
      <c r="AJ91" s="303"/>
    </row>
    <row r="92" spans="1:36" ht="15">
      <c r="A92" s="26">
        <v>320</v>
      </c>
      <c r="B92" s="34" t="s">
        <v>69</v>
      </c>
      <c r="C92" s="24"/>
      <c r="D92" s="24"/>
      <c r="E92" s="10"/>
      <c r="F92" s="16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36"/>
      <c r="S92" s="36"/>
      <c r="T92" s="36"/>
      <c r="U92" s="10"/>
      <c r="V92" s="303">
        <f>IF(ISBLANK($A92)=FALSE,VLOOKUP($A92,'[1]Tổng hợp'!$A:$J,'[1]Tổng hợp'!$J$8,0),0)</f>
        <v>0</v>
      </c>
      <c r="W92" s="303"/>
      <c r="X92" s="303"/>
      <c r="Y92" s="303"/>
      <c r="Z92" s="303"/>
      <c r="AA92" s="303"/>
      <c r="AB92" s="303"/>
      <c r="AC92" s="29"/>
      <c r="AD92" s="303">
        <f>IF(ISBLANK($A92)=FALSE,VLOOKUP($A92,'[1]Tổng hợp'!$A:$J,'[1]Tổng hợp'!$F$8,0),0)</f>
        <v>0</v>
      </c>
      <c r="AE92" s="303"/>
      <c r="AF92" s="303"/>
      <c r="AG92" s="303"/>
      <c r="AH92" s="303"/>
      <c r="AI92" s="303"/>
      <c r="AJ92" s="303"/>
    </row>
    <row r="93" spans="1:36" ht="15">
      <c r="A93" s="26"/>
      <c r="B93" s="10"/>
      <c r="C93" s="24"/>
      <c r="D93" s="24"/>
      <c r="E93" s="10"/>
      <c r="F93" s="16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312"/>
      <c r="S93" s="312"/>
      <c r="T93" s="312"/>
      <c r="U93" s="10"/>
      <c r="V93" s="303"/>
      <c r="W93" s="303"/>
      <c r="X93" s="303"/>
      <c r="Y93" s="303"/>
      <c r="Z93" s="303"/>
      <c r="AA93" s="303"/>
      <c r="AB93" s="303"/>
      <c r="AC93" s="29"/>
      <c r="AD93" s="303"/>
      <c r="AE93" s="303"/>
      <c r="AF93" s="303"/>
      <c r="AG93" s="303"/>
      <c r="AH93" s="303"/>
      <c r="AI93" s="303"/>
      <c r="AJ93" s="303"/>
    </row>
    <row r="94" spans="1:36" ht="15">
      <c r="A94" s="26">
        <v>330</v>
      </c>
      <c r="B94" s="37" t="s">
        <v>70</v>
      </c>
      <c r="C94" s="24"/>
      <c r="D94" s="24"/>
      <c r="E94" s="10"/>
      <c r="F94" s="16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276"/>
      <c r="S94" s="276"/>
      <c r="T94" s="276"/>
      <c r="U94" s="10"/>
      <c r="V94" s="277">
        <f>SUBTOTAL(9,V95:AB101)</f>
        <v>169089001491</v>
      </c>
      <c r="W94" s="277"/>
      <c r="X94" s="277"/>
      <c r="Y94" s="277"/>
      <c r="Z94" s="277"/>
      <c r="AA94" s="277"/>
      <c r="AB94" s="277"/>
      <c r="AC94" s="29"/>
      <c r="AD94" s="277">
        <f>SUBTOTAL(9,AD95:AJ101)</f>
        <v>156229804991</v>
      </c>
      <c r="AE94" s="277"/>
      <c r="AF94" s="277"/>
      <c r="AG94" s="277"/>
      <c r="AH94" s="277"/>
      <c r="AI94" s="277"/>
      <c r="AJ94" s="277"/>
    </row>
    <row r="95" spans="1:36" ht="15">
      <c r="A95" s="26">
        <v>331</v>
      </c>
      <c r="B95" s="34" t="s">
        <v>71</v>
      </c>
      <c r="C95" s="24"/>
      <c r="D95" s="24"/>
      <c r="E95" s="10"/>
      <c r="F95" s="16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311"/>
      <c r="S95" s="311"/>
      <c r="T95" s="311"/>
      <c r="U95" s="10"/>
      <c r="V95" s="303">
        <f>IF(ISBLANK($A95)=FALSE,VLOOKUP($A95,'[1]Tổng hợp'!$A:$J,'[1]Tổng hợp'!$J$8,0),0)</f>
        <v>0</v>
      </c>
      <c r="W95" s="303"/>
      <c r="X95" s="303"/>
      <c r="Y95" s="303"/>
      <c r="Z95" s="303"/>
      <c r="AA95" s="303"/>
      <c r="AB95" s="303"/>
      <c r="AC95" s="29"/>
      <c r="AD95" s="303">
        <f>IF(ISBLANK($A95)=FALSE,VLOOKUP($A95,'[1]Tổng hợp'!$A:$J,'[1]Tổng hợp'!$F$8,0),0)</f>
        <v>0</v>
      </c>
      <c r="AE95" s="303"/>
      <c r="AF95" s="303"/>
      <c r="AG95" s="303"/>
      <c r="AH95" s="303"/>
      <c r="AI95" s="303"/>
      <c r="AJ95" s="303"/>
    </row>
    <row r="96" spans="1:36" ht="15">
      <c r="A96" s="26">
        <v>332</v>
      </c>
      <c r="B96" s="34" t="s">
        <v>72</v>
      </c>
      <c r="C96" s="24"/>
      <c r="D96" s="24"/>
      <c r="E96" s="10"/>
      <c r="F96" s="16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311"/>
      <c r="S96" s="311"/>
      <c r="T96" s="311"/>
      <c r="U96" s="10"/>
      <c r="V96" s="303">
        <f>IF(ISBLANK($A96)=FALSE,VLOOKUP($A96,'[1]Tổng hợp'!$A:$J,'[1]Tổng hợp'!$J$8,0),0)</f>
        <v>0</v>
      </c>
      <c r="W96" s="303"/>
      <c r="X96" s="303"/>
      <c r="Y96" s="303"/>
      <c r="Z96" s="303"/>
      <c r="AA96" s="303"/>
      <c r="AB96" s="303"/>
      <c r="AC96" s="29"/>
      <c r="AD96" s="303">
        <f>IF(ISBLANK($A96)=FALSE,VLOOKUP($A96,'[1]Tổng hợp'!$A:$J,'[1]Tổng hợp'!$F$8,0),0)</f>
        <v>0</v>
      </c>
      <c r="AE96" s="303"/>
      <c r="AF96" s="303"/>
      <c r="AG96" s="303"/>
      <c r="AH96" s="303"/>
      <c r="AI96" s="303"/>
      <c r="AJ96" s="303"/>
    </row>
    <row r="97" spans="1:36" ht="15">
      <c r="A97" s="26">
        <v>333</v>
      </c>
      <c r="B97" s="34" t="s">
        <v>73</v>
      </c>
      <c r="C97" s="24"/>
      <c r="D97" s="24"/>
      <c r="E97" s="10"/>
      <c r="F97" s="16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311"/>
      <c r="S97" s="311"/>
      <c r="T97" s="311"/>
      <c r="U97" s="10"/>
      <c r="V97" s="303">
        <f>IF(ISBLANK($A97)=FALSE,VLOOKUP($A97,'[1]Tổng hợp'!$A:$J,'[1]Tổng hợp'!$J$8,0),0)</f>
        <v>0</v>
      </c>
      <c r="W97" s="303"/>
      <c r="X97" s="303"/>
      <c r="Y97" s="303"/>
      <c r="Z97" s="303"/>
      <c r="AA97" s="303"/>
      <c r="AB97" s="303"/>
      <c r="AC97" s="29"/>
      <c r="AD97" s="303">
        <f>IF(ISBLANK($A97)=FALSE,VLOOKUP($A97,'[1]Tổng hợp'!$A:$J,'[1]Tổng hợp'!$F$8,0),0)</f>
        <v>0</v>
      </c>
      <c r="AE97" s="303"/>
      <c r="AF97" s="303"/>
      <c r="AG97" s="303"/>
      <c r="AH97" s="303"/>
      <c r="AI97" s="303"/>
      <c r="AJ97" s="303"/>
    </row>
    <row r="98" spans="1:36" ht="15">
      <c r="A98" s="26">
        <v>334</v>
      </c>
      <c r="B98" s="34" t="s">
        <v>74</v>
      </c>
      <c r="C98" s="24"/>
      <c r="D98" s="24"/>
      <c r="E98" s="10"/>
      <c r="F98" s="16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311">
        <v>17</v>
      </c>
      <c r="S98" s="311"/>
      <c r="T98" s="311"/>
      <c r="U98" s="10"/>
      <c r="V98" s="303">
        <f>IF(ISBLANK($A98)=FALSE,VLOOKUP($A98,'[1]Tổng hợp'!$A:$J,'[1]Tổng hợp'!$J$8,0),0)</f>
        <v>168833805091</v>
      </c>
      <c r="W98" s="303"/>
      <c r="X98" s="303"/>
      <c r="Y98" s="303"/>
      <c r="Z98" s="303"/>
      <c r="AA98" s="303"/>
      <c r="AB98" s="303"/>
      <c r="AC98" s="29"/>
      <c r="AD98" s="303">
        <f>IF(ISBLANK($A98)=FALSE,VLOOKUP($A98,'[1]Tổng hợp'!$A:$J,'[1]Tổng hợp'!$F$8,0),0)</f>
        <v>156019625091</v>
      </c>
      <c r="AE98" s="303"/>
      <c r="AF98" s="303"/>
      <c r="AG98" s="303"/>
      <c r="AH98" s="303"/>
      <c r="AI98" s="303"/>
      <c r="AJ98" s="303"/>
    </row>
    <row r="99" spans="1:36" ht="15">
      <c r="A99" s="26">
        <v>335</v>
      </c>
      <c r="B99" s="34" t="s">
        <v>75</v>
      </c>
      <c r="C99" s="24"/>
      <c r="D99" s="24"/>
      <c r="E99" s="10"/>
      <c r="F99" s="16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311"/>
      <c r="S99" s="311"/>
      <c r="T99" s="311"/>
      <c r="U99" s="10"/>
      <c r="V99" s="303">
        <f>IF(ISBLANK($A99)=FALSE,VLOOKUP($A99,'[1]Tổng hợp'!$A:$J,'[1]Tổng hợp'!$J$8,0),0)</f>
        <v>0</v>
      </c>
      <c r="W99" s="303"/>
      <c r="X99" s="303"/>
      <c r="Y99" s="303"/>
      <c r="Z99" s="303"/>
      <c r="AA99" s="303"/>
      <c r="AB99" s="303"/>
      <c r="AC99" s="29"/>
      <c r="AD99" s="303">
        <f>IF(ISBLANK($A99)=FALSE,VLOOKUP($A99,'[1]Tổng hợp'!$A:$J,'[1]Tổng hợp'!$F$8,0),0)</f>
        <v>0</v>
      </c>
      <c r="AE99" s="303"/>
      <c r="AF99" s="303"/>
      <c r="AG99" s="303"/>
      <c r="AH99" s="303"/>
      <c r="AI99" s="303"/>
      <c r="AJ99" s="303"/>
    </row>
    <row r="100" spans="1:36" ht="15">
      <c r="A100" s="26">
        <v>336</v>
      </c>
      <c r="B100" s="34" t="s">
        <v>76</v>
      </c>
      <c r="C100" s="24"/>
      <c r="D100" s="24"/>
      <c r="E100" s="10"/>
      <c r="F100" s="16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36"/>
      <c r="S100" s="36"/>
      <c r="T100" s="36"/>
      <c r="U100" s="10"/>
      <c r="V100" s="303">
        <f>IF(ISBLANK($A100)=FALSE,VLOOKUP($A100,'[1]Tổng hợp'!$A:$J,'[1]Tổng hợp'!$J$8,0),0)</f>
        <v>255196400</v>
      </c>
      <c r="W100" s="303"/>
      <c r="X100" s="303"/>
      <c r="Y100" s="303"/>
      <c r="Z100" s="303"/>
      <c r="AA100" s="303"/>
      <c r="AB100" s="303"/>
      <c r="AC100" s="29"/>
      <c r="AD100" s="303">
        <f>IF(ISBLANK($A100)=FALSE,VLOOKUP($A100,'[1]Tổng hợp'!$A:$J,'[1]Tổng hợp'!$F$8,0),0)</f>
        <v>210179900</v>
      </c>
      <c r="AE100" s="303"/>
      <c r="AF100" s="303"/>
      <c r="AG100" s="303"/>
      <c r="AH100" s="303"/>
      <c r="AI100" s="303"/>
      <c r="AJ100" s="303"/>
    </row>
    <row r="101" spans="1:36" ht="15">
      <c r="A101" s="26">
        <v>337</v>
      </c>
      <c r="B101" s="34" t="s">
        <v>77</v>
      </c>
      <c r="C101" s="24"/>
      <c r="D101" s="24"/>
      <c r="E101" s="10"/>
      <c r="F101" s="16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36"/>
      <c r="S101" s="36"/>
      <c r="T101" s="36"/>
      <c r="U101" s="10"/>
      <c r="V101" s="303">
        <f>IF(ISBLANK($A101)=FALSE,VLOOKUP($A101,'[1]Tổng hợp'!$A:$J,'[1]Tổng hợp'!$J$8,0),0)</f>
        <v>0</v>
      </c>
      <c r="W101" s="303"/>
      <c r="X101" s="303"/>
      <c r="Y101" s="303"/>
      <c r="Z101" s="303"/>
      <c r="AA101" s="303"/>
      <c r="AB101" s="303"/>
      <c r="AC101" s="29"/>
      <c r="AD101" s="303">
        <f>IF(ISBLANK($A101)=FALSE,VLOOKUP($A101,'[1]Tổng hợp'!$A:$J,'[1]Tổng hợp'!$F$8,0),0)</f>
        <v>0</v>
      </c>
      <c r="AE101" s="303"/>
      <c r="AF101" s="303"/>
      <c r="AG101" s="303"/>
      <c r="AH101" s="303"/>
      <c r="AI101" s="303"/>
      <c r="AJ101" s="303"/>
    </row>
    <row r="102" spans="1:36" ht="15">
      <c r="A102" s="26"/>
      <c r="B102" s="10"/>
      <c r="C102" s="24"/>
      <c r="D102" s="24"/>
      <c r="E102" s="10"/>
      <c r="F102" s="16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312"/>
      <c r="S102" s="312"/>
      <c r="T102" s="312"/>
      <c r="U102" s="10"/>
      <c r="V102" s="303"/>
      <c r="W102" s="303"/>
      <c r="X102" s="303"/>
      <c r="Y102" s="303"/>
      <c r="Z102" s="303"/>
      <c r="AA102" s="303"/>
      <c r="AB102" s="303"/>
      <c r="AC102" s="29"/>
      <c r="AD102" s="303"/>
      <c r="AE102" s="303"/>
      <c r="AF102" s="303"/>
      <c r="AG102" s="303"/>
      <c r="AH102" s="303"/>
      <c r="AI102" s="303"/>
      <c r="AJ102" s="303"/>
    </row>
    <row r="103" spans="1:36" ht="15">
      <c r="A103" s="26">
        <v>400</v>
      </c>
      <c r="B103" s="37" t="s">
        <v>78</v>
      </c>
      <c r="C103" s="24"/>
      <c r="D103" s="24"/>
      <c r="E103" s="10"/>
      <c r="F103" s="16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276"/>
      <c r="S103" s="276"/>
      <c r="T103" s="276"/>
      <c r="U103" s="10"/>
      <c r="V103" s="277">
        <f>SUBTOTAL(9,V104:AB121)</f>
        <v>31830573720</v>
      </c>
      <c r="W103" s="277"/>
      <c r="X103" s="277"/>
      <c r="Y103" s="277"/>
      <c r="Z103" s="277"/>
      <c r="AA103" s="277"/>
      <c r="AB103" s="277"/>
      <c r="AC103" s="29"/>
      <c r="AD103" s="277">
        <f>SUBTOTAL(9,AD104:AJ121)</f>
        <v>30800752766.68</v>
      </c>
      <c r="AE103" s="277"/>
      <c r="AF103" s="277"/>
      <c r="AG103" s="277"/>
      <c r="AH103" s="277"/>
      <c r="AI103" s="277"/>
      <c r="AJ103" s="277"/>
    </row>
    <row r="104" spans="1:36" ht="15">
      <c r="A104" s="26"/>
      <c r="B104" s="10"/>
      <c r="C104" s="24"/>
      <c r="D104" s="24"/>
      <c r="E104" s="10"/>
      <c r="F104" s="16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312"/>
      <c r="S104" s="312"/>
      <c r="T104" s="312"/>
      <c r="U104" s="10"/>
      <c r="V104" s="303"/>
      <c r="W104" s="303"/>
      <c r="X104" s="303"/>
      <c r="Y104" s="303"/>
      <c r="Z104" s="303"/>
      <c r="AA104" s="303"/>
      <c r="AB104" s="303"/>
      <c r="AC104" s="29"/>
      <c r="AD104" s="303"/>
      <c r="AE104" s="303"/>
      <c r="AF104" s="303"/>
      <c r="AG104" s="303"/>
      <c r="AH104" s="303"/>
      <c r="AI104" s="303"/>
      <c r="AJ104" s="303"/>
    </row>
    <row r="105" spans="1:36" ht="15">
      <c r="A105" s="26">
        <v>410</v>
      </c>
      <c r="B105" s="37" t="s">
        <v>79</v>
      </c>
      <c r="C105" s="24"/>
      <c r="D105" s="24"/>
      <c r="E105" s="10"/>
      <c r="F105" s="16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276">
        <v>18</v>
      </c>
      <c r="S105" s="276"/>
      <c r="T105" s="276"/>
      <c r="U105" s="10"/>
      <c r="V105" s="277">
        <f>SUBTOTAL(9,V106:AB116)</f>
        <v>31114490197</v>
      </c>
      <c r="W105" s="277"/>
      <c r="X105" s="277"/>
      <c r="Y105" s="277"/>
      <c r="Z105" s="277"/>
      <c r="AA105" s="277"/>
      <c r="AB105" s="277"/>
      <c r="AC105" s="29"/>
      <c r="AD105" s="277">
        <f>SUBTOTAL(9,AD106:AJ116)</f>
        <v>29745889243.68</v>
      </c>
      <c r="AE105" s="277"/>
      <c r="AF105" s="277"/>
      <c r="AG105" s="277"/>
      <c r="AH105" s="277"/>
      <c r="AI105" s="277"/>
      <c r="AJ105" s="277"/>
    </row>
    <row r="106" spans="1:36" ht="15">
      <c r="A106" s="26">
        <v>411</v>
      </c>
      <c r="B106" s="34" t="s">
        <v>80</v>
      </c>
      <c r="C106" s="24"/>
      <c r="D106" s="24"/>
      <c r="E106" s="10"/>
      <c r="F106" s="16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311"/>
      <c r="S106" s="311"/>
      <c r="T106" s="311"/>
      <c r="U106" s="10"/>
      <c r="V106" s="303">
        <f>IF(ISBLANK($A106)=FALSE,VLOOKUP($A106,'[1]Tổng hợp'!$A:$J,'[1]Tổng hợp'!$J$8,0),0)</f>
        <v>22108800000</v>
      </c>
      <c r="W106" s="303"/>
      <c r="X106" s="303"/>
      <c r="Y106" s="303"/>
      <c r="Z106" s="303"/>
      <c r="AA106" s="303"/>
      <c r="AB106" s="303"/>
      <c r="AC106" s="29"/>
      <c r="AD106" s="303">
        <f>IF(ISBLANK($A106)=FALSE,VLOOKUP($A106,'[1]Tổng hợp'!$A:$J,'[1]Tổng hợp'!$F$8,0),0)</f>
        <v>22108800000</v>
      </c>
      <c r="AE106" s="303"/>
      <c r="AF106" s="303"/>
      <c r="AG106" s="303"/>
      <c r="AH106" s="303"/>
      <c r="AI106" s="303"/>
      <c r="AJ106" s="303"/>
    </row>
    <row r="107" spans="1:36" ht="15">
      <c r="A107" s="26">
        <v>412</v>
      </c>
      <c r="B107" s="34" t="s">
        <v>81</v>
      </c>
      <c r="C107" s="24"/>
      <c r="D107" s="24"/>
      <c r="E107" s="10"/>
      <c r="F107" s="16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311"/>
      <c r="S107" s="311"/>
      <c r="T107" s="311"/>
      <c r="U107" s="10"/>
      <c r="V107" s="303">
        <f>IF(ISBLANK($A107)=FALSE,VLOOKUP($A107,'[1]Tổng hợp'!$A:$J,'[1]Tổng hợp'!$J$8,0),0)</f>
        <v>0</v>
      </c>
      <c r="W107" s="303"/>
      <c r="X107" s="303"/>
      <c r="Y107" s="303"/>
      <c r="Z107" s="303"/>
      <c r="AA107" s="303"/>
      <c r="AB107" s="303"/>
      <c r="AC107" s="29"/>
      <c r="AD107" s="303">
        <f>IF(ISBLANK($A107)=FALSE,VLOOKUP($A107,'[1]Tổng hợp'!$A:$J,'[1]Tổng hợp'!$F$8,0),0)</f>
        <v>0</v>
      </c>
      <c r="AE107" s="303"/>
      <c r="AF107" s="303"/>
      <c r="AG107" s="303"/>
      <c r="AH107" s="303"/>
      <c r="AI107" s="303"/>
      <c r="AJ107" s="303"/>
    </row>
    <row r="108" spans="1:36" ht="15">
      <c r="A108" s="26">
        <v>413</v>
      </c>
      <c r="B108" s="34" t="s">
        <v>82</v>
      </c>
      <c r="C108" s="24"/>
      <c r="D108" s="24"/>
      <c r="E108" s="10"/>
      <c r="F108" s="16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311"/>
      <c r="S108" s="311"/>
      <c r="T108" s="311"/>
      <c r="U108" s="10"/>
      <c r="V108" s="303">
        <f>IF(ISBLANK($A108)=FALSE,VLOOKUP($A108,'[1]Tổng hợp'!$A:$J,'[1]Tổng hợp'!$J$8,0),0)</f>
        <v>261000000</v>
      </c>
      <c r="W108" s="303"/>
      <c r="X108" s="303"/>
      <c r="Y108" s="303"/>
      <c r="Z108" s="303"/>
      <c r="AA108" s="303"/>
      <c r="AB108" s="303"/>
      <c r="AC108" s="29"/>
      <c r="AD108" s="303">
        <f>IF(ISBLANK($A108)=FALSE,VLOOKUP($A108,'[1]Tổng hợp'!$A:$J,'[1]Tổng hợp'!$F$8,0),0)</f>
        <v>261000000</v>
      </c>
      <c r="AE108" s="303"/>
      <c r="AF108" s="303"/>
      <c r="AG108" s="303"/>
      <c r="AH108" s="303"/>
      <c r="AI108" s="303"/>
      <c r="AJ108" s="303"/>
    </row>
    <row r="109" spans="1:36" ht="15">
      <c r="A109" s="26">
        <v>414</v>
      </c>
      <c r="B109" s="34" t="s">
        <v>83</v>
      </c>
      <c r="C109" s="24"/>
      <c r="D109" s="24"/>
      <c r="E109" s="10"/>
      <c r="F109" s="16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36"/>
      <c r="S109" s="36"/>
      <c r="T109" s="36"/>
      <c r="U109" s="10"/>
      <c r="V109" s="303">
        <f>IF(ISBLANK($A109)=FALSE,VLOOKUP($A109,'[1]Tổng hợp'!$A:$J,'[1]Tổng hợp'!$J$8,0),0)</f>
        <v>-258200000</v>
      </c>
      <c r="W109" s="303"/>
      <c r="X109" s="303"/>
      <c r="Y109" s="303"/>
      <c r="Z109" s="303"/>
      <c r="AA109" s="303"/>
      <c r="AB109" s="303"/>
      <c r="AC109" s="29"/>
      <c r="AD109" s="303">
        <f>IF(ISBLANK($A109)=FALSE,VLOOKUP($A109,'[1]Tổng hợp'!$A:$J,'[1]Tổng hợp'!$F$8,0),0)</f>
        <v>-258200000</v>
      </c>
      <c r="AE109" s="303"/>
      <c r="AF109" s="303"/>
      <c r="AG109" s="303"/>
      <c r="AH109" s="303"/>
      <c r="AI109" s="303"/>
      <c r="AJ109" s="303"/>
    </row>
    <row r="110" spans="1:36" ht="15">
      <c r="A110" s="26">
        <v>415</v>
      </c>
      <c r="B110" s="34" t="s">
        <v>84</v>
      </c>
      <c r="C110" s="24"/>
      <c r="D110" s="24"/>
      <c r="E110" s="10"/>
      <c r="F110" s="16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311"/>
      <c r="S110" s="311"/>
      <c r="T110" s="311"/>
      <c r="U110" s="10"/>
      <c r="V110" s="303">
        <f>IF(ISBLANK($A110)=FALSE,VLOOKUP($A110,'[1]Tổng hợp'!$A:$J,'[1]Tổng hợp'!$J$8,0),0)</f>
        <v>0</v>
      </c>
      <c r="W110" s="303"/>
      <c r="X110" s="303"/>
      <c r="Y110" s="303"/>
      <c r="Z110" s="303"/>
      <c r="AA110" s="303"/>
      <c r="AB110" s="303"/>
      <c r="AC110" s="29"/>
      <c r="AD110" s="303">
        <f>IF(ISBLANK($A110)=FALSE,VLOOKUP($A110,'[1]Tổng hợp'!$A:$J,'[1]Tổng hợp'!$F$8,0),0)</f>
        <v>0</v>
      </c>
      <c r="AE110" s="303"/>
      <c r="AF110" s="303"/>
      <c r="AG110" s="303"/>
      <c r="AH110" s="303"/>
      <c r="AI110" s="303"/>
      <c r="AJ110" s="303"/>
    </row>
    <row r="111" spans="1:36" ht="15">
      <c r="A111" s="26">
        <v>416</v>
      </c>
      <c r="B111" s="34" t="s">
        <v>85</v>
      </c>
      <c r="C111" s="24"/>
      <c r="D111" s="24"/>
      <c r="E111" s="10"/>
      <c r="F111" s="16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311"/>
      <c r="S111" s="311"/>
      <c r="T111" s="311"/>
      <c r="U111" s="10"/>
      <c r="V111" s="303">
        <f>IF(ISBLANK($A111)=FALSE,VLOOKUP($A111,'[1]Tổng hợp'!$A:$J,'[1]Tổng hợp'!$J$8,0),0)</f>
        <v>0</v>
      </c>
      <c r="W111" s="303"/>
      <c r="X111" s="303"/>
      <c r="Y111" s="303"/>
      <c r="Z111" s="303"/>
      <c r="AA111" s="303"/>
      <c r="AB111" s="303"/>
      <c r="AC111" s="29"/>
      <c r="AD111" s="303">
        <f>IF(ISBLANK($A111)=FALSE,VLOOKUP($A111,'[1]Tổng hợp'!$A:$J,'[1]Tổng hợp'!$F$8,0),0)</f>
        <v>0</v>
      </c>
      <c r="AE111" s="303"/>
      <c r="AF111" s="303"/>
      <c r="AG111" s="303"/>
      <c r="AH111" s="303"/>
      <c r="AI111" s="303"/>
      <c r="AJ111" s="303"/>
    </row>
    <row r="112" spans="1:36" ht="15">
      <c r="A112" s="26">
        <v>417</v>
      </c>
      <c r="B112" s="34" t="s">
        <v>86</v>
      </c>
      <c r="C112" s="24"/>
      <c r="D112" s="24"/>
      <c r="E112" s="10"/>
      <c r="F112" s="16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311"/>
      <c r="S112" s="311"/>
      <c r="T112" s="311"/>
      <c r="U112" s="10"/>
      <c r="V112" s="303">
        <f>IF(ISBLANK($A112)=FALSE,VLOOKUP($A112,'[1]Tổng hợp'!$A:$J,'[1]Tổng hợp'!$J$8,0),0)</f>
        <v>5659987927</v>
      </c>
      <c r="W112" s="303"/>
      <c r="X112" s="303"/>
      <c r="Y112" s="303"/>
      <c r="Z112" s="303"/>
      <c r="AA112" s="303"/>
      <c r="AB112" s="303"/>
      <c r="AC112" s="29"/>
      <c r="AD112" s="303">
        <f>IF(ISBLANK($A112)=FALSE,VLOOKUP($A112,'[1]Tổng hợp'!$A:$J,'[1]Tổng hợp'!$F$8,0),0)</f>
        <v>5659987927</v>
      </c>
      <c r="AE112" s="303"/>
      <c r="AF112" s="303"/>
      <c r="AG112" s="303"/>
      <c r="AH112" s="303"/>
      <c r="AI112" s="303"/>
      <c r="AJ112" s="303"/>
    </row>
    <row r="113" spans="1:36" ht="15">
      <c r="A113" s="26">
        <v>418</v>
      </c>
      <c r="B113" s="34" t="s">
        <v>87</v>
      </c>
      <c r="C113" s="24"/>
      <c r="D113" s="24"/>
      <c r="E113" s="10"/>
      <c r="F113" s="16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311"/>
      <c r="S113" s="311"/>
      <c r="T113" s="311"/>
      <c r="U113" s="10"/>
      <c r="V113" s="303">
        <f>IF(ISBLANK($A113)=FALSE,VLOOKUP($A113,'[1]Tổng hợp'!$A:$J,'[1]Tổng hợp'!$J$8,0),0)</f>
        <v>1019919300</v>
      </c>
      <c r="W113" s="303"/>
      <c r="X113" s="303"/>
      <c r="Y113" s="303"/>
      <c r="Z113" s="303"/>
      <c r="AA113" s="303"/>
      <c r="AB113" s="303"/>
      <c r="AC113" s="29"/>
      <c r="AD113" s="303">
        <f>IF(ISBLANK($A113)=FALSE,VLOOKUP($A113,'[1]Tổng hợp'!$A:$J,'[1]Tổng hợp'!$F$8,0),0)</f>
        <v>1019919300</v>
      </c>
      <c r="AE113" s="303"/>
      <c r="AF113" s="303"/>
      <c r="AG113" s="303"/>
      <c r="AH113" s="303"/>
      <c r="AI113" s="303"/>
      <c r="AJ113" s="303"/>
    </row>
    <row r="114" spans="1:36" ht="15">
      <c r="A114" s="26">
        <v>419</v>
      </c>
      <c r="B114" s="34" t="s">
        <v>88</v>
      </c>
      <c r="C114" s="24"/>
      <c r="D114" s="24"/>
      <c r="E114" s="10"/>
      <c r="F114" s="16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311"/>
      <c r="S114" s="311"/>
      <c r="T114" s="311"/>
      <c r="U114" s="10"/>
      <c r="V114" s="303">
        <f>IF(ISBLANK($A114)=FALSE,VLOOKUP($A114,'[1]Tổng hợp'!$A:$J,'[1]Tổng hợp'!$J$8,0),0)</f>
        <v>0</v>
      </c>
      <c r="W114" s="303"/>
      <c r="X114" s="303"/>
      <c r="Y114" s="303"/>
      <c r="Z114" s="303"/>
      <c r="AA114" s="303"/>
      <c r="AB114" s="303"/>
      <c r="AC114" s="29"/>
      <c r="AD114" s="303">
        <f>IF(ISBLANK($A114)=FALSE,VLOOKUP($A114,'[1]Tổng hợp'!$A:$J,'[1]Tổng hợp'!$F$8,0),0)</f>
        <v>0</v>
      </c>
      <c r="AE114" s="303"/>
      <c r="AF114" s="303"/>
      <c r="AG114" s="303"/>
      <c r="AH114" s="303"/>
      <c r="AI114" s="303"/>
      <c r="AJ114" s="303"/>
    </row>
    <row r="115" spans="1:36" ht="15">
      <c r="A115" s="26">
        <v>420</v>
      </c>
      <c r="B115" s="34" t="s">
        <v>89</v>
      </c>
      <c r="C115" s="24"/>
      <c r="D115" s="24"/>
      <c r="E115" s="10"/>
      <c r="F115" s="16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311"/>
      <c r="S115" s="311"/>
      <c r="T115" s="311"/>
      <c r="U115" s="10"/>
      <c r="V115" s="303">
        <f>IF(ISBLANK($A115)=FALSE,VLOOKUP($A115,'[1]Tổng hợp'!$A:$J,'[1]Tổng hợp'!$J$8,0),0)</f>
        <v>2322982970</v>
      </c>
      <c r="W115" s="303"/>
      <c r="X115" s="303"/>
      <c r="Y115" s="303"/>
      <c r="Z115" s="303"/>
      <c r="AA115" s="303"/>
      <c r="AB115" s="303"/>
      <c r="AC115" s="29"/>
      <c r="AD115" s="303">
        <f>IF(ISBLANK($A115)=FALSE,VLOOKUP($A115,'[1]Tổng hợp'!$A:$J,'[1]Tổng hợp'!$F$8,0),0)</f>
        <v>954382016.68</v>
      </c>
      <c r="AE115" s="303"/>
      <c r="AF115" s="303"/>
      <c r="AG115" s="303"/>
      <c r="AH115" s="303"/>
      <c r="AI115" s="303"/>
      <c r="AJ115" s="303"/>
    </row>
    <row r="116" spans="1:36" ht="15">
      <c r="A116" s="26">
        <v>421</v>
      </c>
      <c r="B116" s="34" t="s">
        <v>90</v>
      </c>
      <c r="C116" s="24"/>
      <c r="D116" s="24"/>
      <c r="E116" s="10"/>
      <c r="F116" s="16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36"/>
      <c r="S116" s="36"/>
      <c r="T116" s="36"/>
      <c r="U116" s="10"/>
      <c r="V116" s="303">
        <f>IF(ISBLANK($A116)=FALSE,VLOOKUP($A116,'[1]Tổng hợp'!$A:$J,'[1]Tổng hợp'!$J$8,0),0)</f>
        <v>0</v>
      </c>
      <c r="W116" s="303"/>
      <c r="X116" s="303"/>
      <c r="Y116" s="303"/>
      <c r="Z116" s="303"/>
      <c r="AA116" s="303"/>
      <c r="AB116" s="303"/>
      <c r="AC116" s="29"/>
      <c r="AD116" s="303">
        <f>IF(ISBLANK($A116)=FALSE,VLOOKUP($A116,'[1]Tổng hợp'!$A:$J,'[1]Tổng hợp'!$F$8,0),0)</f>
        <v>0</v>
      </c>
      <c r="AE116" s="303"/>
      <c r="AF116" s="303"/>
      <c r="AG116" s="303"/>
      <c r="AH116" s="303"/>
      <c r="AI116" s="303"/>
      <c r="AJ116" s="303"/>
    </row>
    <row r="117" spans="1:36" ht="15">
      <c r="A117" s="26"/>
      <c r="B117" s="10"/>
      <c r="C117" s="24"/>
      <c r="D117" s="24"/>
      <c r="E117" s="10"/>
      <c r="F117" s="16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312"/>
      <c r="S117" s="312"/>
      <c r="T117" s="312"/>
      <c r="U117" s="10"/>
      <c r="V117" s="303"/>
      <c r="W117" s="303"/>
      <c r="X117" s="303"/>
      <c r="Y117" s="303"/>
      <c r="Z117" s="303"/>
      <c r="AA117" s="303"/>
      <c r="AB117" s="303"/>
      <c r="AC117" s="29"/>
      <c r="AD117" s="303"/>
      <c r="AE117" s="303"/>
      <c r="AF117" s="303"/>
      <c r="AG117" s="303"/>
      <c r="AH117" s="303"/>
      <c r="AI117" s="303"/>
      <c r="AJ117" s="303"/>
    </row>
    <row r="118" spans="1:36" ht="15">
      <c r="A118" s="26">
        <v>430</v>
      </c>
      <c r="B118" s="37" t="s">
        <v>91</v>
      </c>
      <c r="C118" s="24"/>
      <c r="D118" s="24"/>
      <c r="E118" s="10"/>
      <c r="F118" s="16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276"/>
      <c r="S118" s="276"/>
      <c r="T118" s="276"/>
      <c r="U118" s="10"/>
      <c r="V118" s="277">
        <f>SUBTOTAL(9,V119:AB121)</f>
        <v>716083523</v>
      </c>
      <c r="W118" s="277"/>
      <c r="X118" s="277"/>
      <c r="Y118" s="277"/>
      <c r="Z118" s="277"/>
      <c r="AA118" s="277"/>
      <c r="AB118" s="277"/>
      <c r="AC118" s="29"/>
      <c r="AD118" s="277">
        <f>SUBTOTAL(9,AD119:AJ121)</f>
        <v>1054863523</v>
      </c>
      <c r="AE118" s="277"/>
      <c r="AF118" s="277"/>
      <c r="AG118" s="277"/>
      <c r="AH118" s="277"/>
      <c r="AI118" s="277"/>
      <c r="AJ118" s="277"/>
    </row>
    <row r="119" spans="1:36" ht="15">
      <c r="A119" s="26">
        <v>431</v>
      </c>
      <c r="B119" s="34" t="s">
        <v>92</v>
      </c>
      <c r="C119" s="24"/>
      <c r="D119" s="24"/>
      <c r="E119" s="10"/>
      <c r="F119" s="16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311"/>
      <c r="S119" s="311"/>
      <c r="T119" s="311"/>
      <c r="U119" s="10"/>
      <c r="V119" s="303">
        <f>IF(ISBLANK($A119)=FALSE,VLOOKUP($A119,'[1]Tổng hợp'!$A:$J,'[1]Tổng hợp'!$J$8,0),0)</f>
        <v>716083523</v>
      </c>
      <c r="W119" s="303"/>
      <c r="X119" s="303"/>
      <c r="Y119" s="303"/>
      <c r="Z119" s="303"/>
      <c r="AA119" s="303"/>
      <c r="AB119" s="303"/>
      <c r="AC119" s="29"/>
      <c r="AD119" s="303">
        <f>IF(ISBLANK($A119)=FALSE,VLOOKUP($A119,'[1]Tổng hợp'!$A:$J,'[1]Tổng hợp'!$F$8,0),0)</f>
        <v>1054863523</v>
      </c>
      <c r="AE119" s="303"/>
      <c r="AF119" s="303"/>
      <c r="AG119" s="303"/>
      <c r="AH119" s="303"/>
      <c r="AI119" s="303"/>
      <c r="AJ119" s="303"/>
    </row>
    <row r="120" spans="1:36" ht="15">
      <c r="A120" s="26">
        <v>432</v>
      </c>
      <c r="B120" s="34" t="s">
        <v>93</v>
      </c>
      <c r="C120" s="24"/>
      <c r="D120" s="24"/>
      <c r="E120" s="10"/>
      <c r="F120" s="16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311"/>
      <c r="S120" s="311"/>
      <c r="T120" s="311"/>
      <c r="U120" s="10"/>
      <c r="V120" s="303">
        <f>IF(ISBLANK($A120)=FALSE,VLOOKUP($A120,'[1]Tổng hợp'!$A:$J,'[1]Tổng hợp'!$J$8,0),0)</f>
        <v>0</v>
      </c>
      <c r="W120" s="303"/>
      <c r="X120" s="303"/>
      <c r="Y120" s="303"/>
      <c r="Z120" s="303"/>
      <c r="AA120" s="303"/>
      <c r="AB120" s="303"/>
      <c r="AC120" s="29"/>
      <c r="AD120" s="303">
        <f>IF(ISBLANK($A120)=FALSE,VLOOKUP($A120,'[1]Tổng hợp'!$A:$J,'[1]Tổng hợp'!$F$8,0),0)</f>
        <v>0</v>
      </c>
      <c r="AE120" s="303"/>
      <c r="AF120" s="303"/>
      <c r="AG120" s="303"/>
      <c r="AH120" s="303"/>
      <c r="AI120" s="303"/>
      <c r="AJ120" s="303"/>
    </row>
    <row r="121" spans="1:36" ht="15">
      <c r="A121" s="26">
        <v>433</v>
      </c>
      <c r="B121" s="34" t="s">
        <v>94</v>
      </c>
      <c r="C121" s="24"/>
      <c r="D121" s="24"/>
      <c r="E121" s="10"/>
      <c r="F121" s="16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311"/>
      <c r="S121" s="311"/>
      <c r="T121" s="311"/>
      <c r="U121" s="10"/>
      <c r="V121" s="303">
        <f>IF(ISBLANK($A121)=FALSE,VLOOKUP($A121,'[1]Tổng hợp'!$A:$J,'[1]Tổng hợp'!$J$8,0),0)</f>
        <v>0</v>
      </c>
      <c r="W121" s="303"/>
      <c r="X121" s="303"/>
      <c r="Y121" s="303"/>
      <c r="Z121" s="303"/>
      <c r="AA121" s="303"/>
      <c r="AB121" s="303"/>
      <c r="AC121" s="29"/>
      <c r="AD121" s="303">
        <f>IF(ISBLANK($A121)=FALSE,VLOOKUP($A121,'[1]Tổng hợp'!$A:$J,'[1]Tổng hợp'!$F$8,0),0)</f>
        <v>0</v>
      </c>
      <c r="AE121" s="303"/>
      <c r="AF121" s="303"/>
      <c r="AG121" s="303"/>
      <c r="AH121" s="303"/>
      <c r="AI121" s="303"/>
      <c r="AJ121" s="303"/>
    </row>
    <row r="122" spans="1:36" ht="15">
      <c r="A122" s="26"/>
      <c r="B122" s="10"/>
      <c r="C122" s="24"/>
      <c r="D122" s="24"/>
      <c r="E122" s="10"/>
      <c r="F122" s="16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312"/>
      <c r="S122" s="312"/>
      <c r="T122" s="312"/>
      <c r="U122" s="10"/>
      <c r="V122" s="275"/>
      <c r="W122" s="275"/>
      <c r="X122" s="275"/>
      <c r="Y122" s="275"/>
      <c r="Z122" s="275"/>
      <c r="AA122" s="275"/>
      <c r="AB122" s="275"/>
      <c r="AC122" s="29"/>
      <c r="AD122" s="275"/>
      <c r="AE122" s="275"/>
      <c r="AF122" s="275"/>
      <c r="AG122" s="275"/>
      <c r="AH122" s="275"/>
      <c r="AI122" s="275"/>
      <c r="AJ122" s="275"/>
    </row>
    <row r="123" spans="1:36" ht="15.75" thickBot="1">
      <c r="A123" s="43">
        <v>440</v>
      </c>
      <c r="B123" s="37" t="s">
        <v>95</v>
      </c>
      <c r="C123" s="47"/>
      <c r="D123" s="47"/>
      <c r="E123" s="48"/>
      <c r="F123" s="49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308"/>
      <c r="S123" s="308"/>
      <c r="T123" s="308"/>
      <c r="U123" s="48"/>
      <c r="V123" s="309">
        <f>SUBTOTAL(9,V79:AB121)</f>
        <v>296609971968</v>
      </c>
      <c r="W123" s="309"/>
      <c r="X123" s="309"/>
      <c r="Y123" s="309"/>
      <c r="Z123" s="309"/>
      <c r="AA123" s="309"/>
      <c r="AB123" s="309"/>
      <c r="AC123" s="29"/>
      <c r="AD123" s="309">
        <f>SUBTOTAL(9,AD79:AJ121)</f>
        <v>292776803145</v>
      </c>
      <c r="AE123" s="309"/>
      <c r="AF123" s="309"/>
      <c r="AG123" s="309"/>
      <c r="AH123" s="309"/>
      <c r="AI123" s="309"/>
      <c r="AJ123" s="309"/>
    </row>
    <row r="124" spans="1:36" ht="15.75" thickTop="1">
      <c r="A124" s="3"/>
      <c r="B124" s="10"/>
      <c r="C124" s="44"/>
      <c r="D124" s="24"/>
      <c r="E124" s="10"/>
      <c r="F124" s="45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45"/>
      <c r="Y124" s="45"/>
      <c r="Z124" s="45"/>
      <c r="AA124" s="45"/>
      <c r="AB124" s="45"/>
      <c r="AC124" s="45"/>
      <c r="AD124" s="10"/>
      <c r="AE124" s="45"/>
      <c r="AF124" s="45"/>
      <c r="AG124" s="45"/>
      <c r="AH124" s="45"/>
      <c r="AI124" s="45"/>
      <c r="AJ124" s="45"/>
    </row>
    <row r="125" spans="1:36" ht="15.75">
      <c r="A125" s="3"/>
      <c r="B125" s="50" t="s">
        <v>96</v>
      </c>
      <c r="C125" s="13"/>
      <c r="D125" s="13"/>
      <c r="E125" s="13"/>
      <c r="F125" s="1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4"/>
      <c r="Y125" s="13"/>
      <c r="Z125" s="13"/>
      <c r="AA125" s="13"/>
      <c r="AB125" s="13"/>
      <c r="AC125" s="13"/>
      <c r="AD125" s="13"/>
      <c r="AE125" s="14"/>
      <c r="AF125" s="13"/>
      <c r="AG125" s="13"/>
      <c r="AH125" s="13"/>
      <c r="AI125" s="13"/>
      <c r="AJ125" s="13"/>
    </row>
    <row r="126" spans="1:36" ht="15">
      <c r="A126" s="3"/>
      <c r="B126" s="15" t="str">
        <f>'[1]Danh mục'!B8</f>
        <v>Tại ngày 31 tháng 03 năm 2008</v>
      </c>
      <c r="C126" s="13"/>
      <c r="D126" s="13"/>
      <c r="E126" s="13"/>
      <c r="F126" s="1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4"/>
      <c r="Y126" s="13"/>
      <c r="Z126" s="13"/>
      <c r="AA126" s="13"/>
      <c r="AB126" s="13"/>
      <c r="AC126" s="13"/>
      <c r="AD126" s="13"/>
      <c r="AE126" s="14"/>
      <c r="AF126" s="13"/>
      <c r="AG126" s="13"/>
      <c r="AH126" s="13"/>
      <c r="AI126" s="13"/>
      <c r="AJ126" s="13"/>
    </row>
    <row r="127" spans="1:36" ht="15">
      <c r="A127" s="3"/>
      <c r="B127" s="10"/>
      <c r="C127" s="10"/>
      <c r="D127" s="10"/>
      <c r="E127" s="10"/>
      <c r="F127" s="16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6"/>
      <c r="Y127" s="10"/>
      <c r="Z127" s="10"/>
      <c r="AA127" s="10"/>
      <c r="AB127" s="10"/>
      <c r="AC127" s="10"/>
      <c r="AD127" s="10"/>
      <c r="AE127" s="16"/>
      <c r="AF127" s="10"/>
      <c r="AG127" s="10"/>
      <c r="AH127" s="10"/>
      <c r="AI127" s="10"/>
      <c r="AJ127" s="10"/>
    </row>
    <row r="128" spans="1:36" ht="15" customHeight="1">
      <c r="A128" s="18"/>
      <c r="B128" s="19"/>
      <c r="C128" s="20"/>
      <c r="D128" s="21"/>
      <c r="E128" s="20"/>
      <c r="F128" s="22"/>
      <c r="G128" s="23" t="s">
        <v>97</v>
      </c>
      <c r="H128" s="7"/>
      <c r="I128" s="20"/>
      <c r="J128" s="20"/>
      <c r="K128" s="20"/>
      <c r="L128" s="20"/>
      <c r="M128" s="20"/>
      <c r="N128" s="20"/>
      <c r="O128" s="20"/>
      <c r="P128" s="20"/>
      <c r="Q128" s="20"/>
      <c r="R128" s="291" t="s">
        <v>5</v>
      </c>
      <c r="S128" s="291"/>
      <c r="T128" s="291"/>
      <c r="U128" s="10"/>
      <c r="V128" s="310" t="str">
        <f>'[1]Danh mục'!B17</f>
        <v>31/03/2008</v>
      </c>
      <c r="W128" s="310"/>
      <c r="X128" s="310"/>
      <c r="Y128" s="310"/>
      <c r="Z128" s="310"/>
      <c r="AA128" s="310"/>
      <c r="AB128" s="310"/>
      <c r="AC128" s="20"/>
      <c r="AD128" s="310" t="str">
        <f>'[1]Danh mục'!B19</f>
        <v>01/01/2008</v>
      </c>
      <c r="AE128" s="310"/>
      <c r="AF128" s="310"/>
      <c r="AG128" s="310"/>
      <c r="AH128" s="310"/>
      <c r="AI128" s="310"/>
      <c r="AJ128" s="310"/>
    </row>
    <row r="129" spans="1:36" ht="15">
      <c r="A129" s="51"/>
      <c r="B129" s="10"/>
      <c r="C129" s="24"/>
      <c r="D129" s="24"/>
      <c r="E129" s="10"/>
      <c r="F129" s="16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307"/>
      <c r="W129" s="307"/>
      <c r="X129" s="307"/>
      <c r="Y129" s="307"/>
      <c r="Z129" s="307"/>
      <c r="AA129" s="307"/>
      <c r="AB129" s="307"/>
      <c r="AC129" s="10"/>
      <c r="AD129" s="307"/>
      <c r="AE129" s="307"/>
      <c r="AF129" s="307"/>
      <c r="AG129" s="307"/>
      <c r="AH129" s="307"/>
      <c r="AI129" s="307"/>
      <c r="AJ129" s="307"/>
    </row>
    <row r="130" spans="1:36" ht="15">
      <c r="A130" s="52"/>
      <c r="B130" s="53" t="s">
        <v>98</v>
      </c>
      <c r="C130" s="54"/>
      <c r="D130" s="24"/>
      <c r="E130" s="10"/>
      <c r="F130" s="16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303">
        <f>IF(ISBLANK($A130)=FALSE,VLOOKUP($A130,'[1]Tổng hợp'!$A:$J,'[1]Tổng hợp'!$F$8,0),0)</f>
        <v>0</v>
      </c>
      <c r="W130" s="303"/>
      <c r="X130" s="303"/>
      <c r="Y130" s="303"/>
      <c r="Z130" s="303"/>
      <c r="AA130" s="303"/>
      <c r="AB130" s="303"/>
      <c r="AC130" s="29"/>
      <c r="AD130" s="303">
        <f>IF(ISBLANK($A130)=FALSE,VLOOKUP($A130,'[1]Tổng hợp'!$A:$J,'[1]Tổng hợp'!$J$8,0),0)</f>
        <v>0</v>
      </c>
      <c r="AE130" s="303"/>
      <c r="AF130" s="303"/>
      <c r="AG130" s="303"/>
      <c r="AH130" s="303"/>
      <c r="AI130" s="303"/>
      <c r="AJ130" s="303"/>
    </row>
    <row r="131" spans="1:36" ht="15">
      <c r="A131" s="52"/>
      <c r="B131" s="53" t="s">
        <v>99</v>
      </c>
      <c r="C131" s="54"/>
      <c r="D131" s="24"/>
      <c r="E131" s="10"/>
      <c r="F131" s="16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303">
        <f>IF(ISBLANK($A131)=FALSE,VLOOKUP($A131,'[1]Tổng hợp'!$A:$J,'[1]Tổng hợp'!$F$8,0),0)</f>
        <v>0</v>
      </c>
      <c r="W131" s="303"/>
      <c r="X131" s="303"/>
      <c r="Y131" s="303"/>
      <c r="Z131" s="303"/>
      <c r="AA131" s="303"/>
      <c r="AB131" s="303"/>
      <c r="AC131" s="29"/>
      <c r="AD131" s="303">
        <f>IF(ISBLANK($A131)=FALSE,VLOOKUP($A131,'[1]Tổng hợp'!$A:$J,'[1]Tổng hợp'!$J$8,0),0)</f>
        <v>0</v>
      </c>
      <c r="AE131" s="303"/>
      <c r="AF131" s="303"/>
      <c r="AG131" s="303"/>
      <c r="AH131" s="303"/>
      <c r="AI131" s="303"/>
      <c r="AJ131" s="303"/>
    </row>
    <row r="132" spans="1:36" ht="15">
      <c r="A132" s="52"/>
      <c r="B132" s="55" t="s">
        <v>100</v>
      </c>
      <c r="C132" s="54"/>
      <c r="D132" s="24"/>
      <c r="E132" s="10"/>
      <c r="F132" s="16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303">
        <f>IF(ISBLANK($A132)=FALSE,VLOOKUP($A132,'[1]Tổng hợp'!$A:$J,'[1]Tổng hợp'!$F$8,0),0)</f>
        <v>0</v>
      </c>
      <c r="W132" s="303"/>
      <c r="X132" s="303"/>
      <c r="Y132" s="303"/>
      <c r="Z132" s="303"/>
      <c r="AA132" s="303"/>
      <c r="AB132" s="303"/>
      <c r="AC132" s="29"/>
      <c r="AD132" s="303">
        <f>IF(ISBLANK($A132)=FALSE,VLOOKUP($A132,'[1]Tổng hợp'!$A:$J,'[1]Tổng hợp'!$J$8,0),0)</f>
        <v>0</v>
      </c>
      <c r="AE132" s="303"/>
      <c r="AF132" s="303"/>
      <c r="AG132" s="303"/>
      <c r="AH132" s="303"/>
      <c r="AI132" s="303"/>
      <c r="AJ132" s="303"/>
    </row>
    <row r="133" spans="1:36" ht="15">
      <c r="A133" s="52"/>
      <c r="B133" s="53" t="s">
        <v>101</v>
      </c>
      <c r="C133" s="54"/>
      <c r="D133" s="24"/>
      <c r="E133" s="10"/>
      <c r="F133" s="56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303">
        <v>32190200</v>
      </c>
      <c r="W133" s="303"/>
      <c r="X133" s="303"/>
      <c r="Y133" s="303"/>
      <c r="Z133" s="303"/>
      <c r="AA133" s="303"/>
      <c r="AB133" s="303"/>
      <c r="AC133" s="29"/>
      <c r="AD133" s="303">
        <v>32190200</v>
      </c>
      <c r="AE133" s="303"/>
      <c r="AF133" s="303"/>
      <c r="AG133" s="303"/>
      <c r="AH133" s="303"/>
      <c r="AI133" s="303"/>
      <c r="AJ133" s="303"/>
    </row>
    <row r="134" spans="1:36" ht="15">
      <c r="A134" s="52"/>
      <c r="B134" s="53" t="s">
        <v>102</v>
      </c>
      <c r="C134" s="54"/>
      <c r="D134" s="24"/>
      <c r="E134" s="10"/>
      <c r="F134" s="56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306">
        <v>39272.26</v>
      </c>
      <c r="W134" s="306"/>
      <c r="X134" s="306"/>
      <c r="Y134" s="306"/>
      <c r="Z134" s="306"/>
      <c r="AA134" s="306"/>
      <c r="AB134" s="306"/>
      <c r="AC134" s="29"/>
      <c r="AD134" s="306">
        <v>52595.56</v>
      </c>
      <c r="AE134" s="306"/>
      <c r="AF134" s="306"/>
      <c r="AG134" s="306"/>
      <c r="AH134" s="306"/>
      <c r="AI134" s="306"/>
      <c r="AJ134" s="306"/>
    </row>
    <row r="135" spans="1:36" ht="15">
      <c r="A135" s="52"/>
      <c r="B135" s="53" t="s">
        <v>103</v>
      </c>
      <c r="C135" s="54"/>
      <c r="D135" s="24"/>
      <c r="E135" s="10"/>
      <c r="F135" s="56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303">
        <f>IF(ISBLANK($A135)=FALSE,VLOOKUP($A135,'[1]Tổng hợp'!$A:$J,'[1]Tổng hợp'!$F$8,0),0)</f>
        <v>0</v>
      </c>
      <c r="W135" s="303"/>
      <c r="X135" s="303"/>
      <c r="Y135" s="303"/>
      <c r="Z135" s="303"/>
      <c r="AA135" s="303"/>
      <c r="AB135" s="303"/>
      <c r="AC135" s="29"/>
      <c r="AD135" s="303">
        <f>IF(ISBLANK($A135)=FALSE,VLOOKUP($A135,'[1]Tổng hợp'!$A:$J,'[1]Tổng hợp'!$J$8,0),0)</f>
        <v>0</v>
      </c>
      <c r="AE135" s="303"/>
      <c r="AF135" s="303"/>
      <c r="AG135" s="303"/>
      <c r="AH135" s="303"/>
      <c r="AI135" s="303"/>
      <c r="AJ135" s="303"/>
    </row>
    <row r="136" spans="1:36" ht="15">
      <c r="A136" s="62"/>
      <c r="B136" s="10"/>
      <c r="C136" s="24"/>
      <c r="D136" s="24"/>
      <c r="E136" s="10"/>
      <c r="F136" s="56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56"/>
      <c r="Y136" s="56"/>
      <c r="Z136" s="56"/>
      <c r="AA136" s="56"/>
      <c r="AB136" s="56"/>
      <c r="AC136" s="56"/>
      <c r="AD136" s="10"/>
      <c r="AE136" s="56"/>
      <c r="AF136" s="56"/>
      <c r="AG136" s="56"/>
      <c r="AH136" s="56"/>
      <c r="AI136" s="56"/>
      <c r="AJ136" s="56"/>
    </row>
    <row r="137" spans="1:36" ht="15">
      <c r="A137" s="62"/>
      <c r="B137" s="63"/>
      <c r="C137" s="24"/>
      <c r="D137" s="24"/>
      <c r="E137" s="10"/>
      <c r="F137" s="56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56"/>
      <c r="Y137" s="56"/>
      <c r="Z137" s="56"/>
      <c r="AA137" s="56"/>
      <c r="AB137" s="56"/>
      <c r="AC137" s="56"/>
      <c r="AD137" s="10"/>
      <c r="AE137" s="56"/>
      <c r="AF137" s="56"/>
      <c r="AG137" s="56"/>
      <c r="AH137" s="56"/>
      <c r="AI137" s="56"/>
      <c r="AJ137" s="56"/>
    </row>
    <row r="138" spans="1:36" ht="15">
      <c r="A138" s="8"/>
      <c r="B138" s="11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29" ht="15">
      <c r="A139" s="8"/>
      <c r="B139" s="64"/>
      <c r="AC139" s="68" t="str">
        <f>'[1]Danh mục'!$B$10</f>
        <v>Yên Bái, ngày 14 tháng 04 năm 2008</v>
      </c>
    </row>
    <row r="140" spans="1:29" ht="15">
      <c r="A140" s="8"/>
      <c r="B140" s="64"/>
      <c r="H140" s="69" t="s">
        <v>104</v>
      </c>
      <c r="S140" s="69" t="s">
        <v>105</v>
      </c>
      <c r="AC140" s="70" t="s">
        <v>106</v>
      </c>
    </row>
    <row r="141" spans="1:2" ht="15">
      <c r="A141" s="8"/>
      <c r="B141" s="64"/>
    </row>
    <row r="142" spans="1:2" ht="15">
      <c r="A142" s="8"/>
      <c r="B142" s="64"/>
    </row>
    <row r="143" spans="1:2" ht="15">
      <c r="A143" s="8"/>
      <c r="B143" s="64"/>
    </row>
    <row r="144" spans="1:2" ht="15">
      <c r="A144" s="8"/>
      <c r="B144" s="64"/>
    </row>
    <row r="145" spans="1:2" ht="15">
      <c r="A145" s="8"/>
      <c r="B145" s="64"/>
    </row>
    <row r="146" spans="1:2" ht="15">
      <c r="A146" s="8"/>
      <c r="B146" s="64"/>
    </row>
    <row r="147" spans="1:31" ht="15">
      <c r="A147" s="8"/>
      <c r="D147" s="71"/>
      <c r="E147" s="71"/>
      <c r="F147" s="71"/>
      <c r="G147" s="71"/>
      <c r="H147" s="69" t="str">
        <f>'[1]Danh mục'!$B$13</f>
        <v>Nguyễn Thị Tiến</v>
      </c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69" t="str">
        <f>'[1]Danh mục'!$B$12</f>
        <v>Vũ Thanh Nghị </v>
      </c>
      <c r="T147" s="71"/>
      <c r="U147" s="71"/>
      <c r="V147" s="72"/>
      <c r="W147" s="72"/>
      <c r="X147" s="72"/>
      <c r="Y147" s="72"/>
      <c r="Z147" s="72"/>
      <c r="AA147" s="72"/>
      <c r="AB147" s="71"/>
      <c r="AC147" s="70" t="str">
        <f>'[1]Danh mục'!$B$11</f>
        <v>Nguyễn Tường Thuật</v>
      </c>
      <c r="AD147" s="71"/>
      <c r="AE147" s="71"/>
    </row>
    <row r="148" spans="1:29" ht="15">
      <c r="A148" s="8"/>
      <c r="H148" s="73"/>
      <c r="S148" s="73"/>
      <c r="AC148" s="68"/>
    </row>
    <row r="149" spans="1:29" ht="15">
      <c r="A149" s="8"/>
      <c r="H149" s="73"/>
      <c r="S149" s="73"/>
      <c r="AC149" s="68"/>
    </row>
    <row r="150" spans="1:36" ht="18.75">
      <c r="A150" s="8"/>
      <c r="B150" s="12" t="s">
        <v>107</v>
      </c>
      <c r="C150" s="13"/>
      <c r="D150" s="13"/>
      <c r="E150" s="13"/>
      <c r="F150" s="14"/>
      <c r="G150" s="14"/>
      <c r="H150" s="14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15">
      <c r="A151" s="8"/>
      <c r="B151" s="15" t="str">
        <f>'[1]Danh mục'!$B$7</f>
        <v>Quý I năm 2008</v>
      </c>
      <c r="C151" s="13"/>
      <c r="D151" s="13"/>
      <c r="E151" s="13"/>
      <c r="F151" s="14"/>
      <c r="G151" s="14"/>
      <c r="H151" s="14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ht="15.75">
      <c r="A152" s="8"/>
      <c r="B152" s="74"/>
      <c r="C152" s="74"/>
      <c r="D152" s="74"/>
      <c r="E152" s="74"/>
      <c r="F152" s="74"/>
      <c r="G152" s="74"/>
      <c r="H152" s="74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 t="s">
        <v>2</v>
      </c>
    </row>
    <row r="153" spans="1:36" ht="15" customHeight="1">
      <c r="A153" s="18" t="s">
        <v>3</v>
      </c>
      <c r="B153" s="19"/>
      <c r="C153" s="20"/>
      <c r="D153" s="21"/>
      <c r="E153" s="20"/>
      <c r="F153" s="22"/>
      <c r="G153" s="23" t="s">
        <v>97</v>
      </c>
      <c r="H153" s="7"/>
      <c r="I153" s="20"/>
      <c r="J153" s="20"/>
      <c r="K153" s="20"/>
      <c r="L153" s="20"/>
      <c r="M153" s="20"/>
      <c r="N153" s="20"/>
      <c r="O153" s="20"/>
      <c r="P153" s="20"/>
      <c r="Q153" s="20"/>
      <c r="R153" s="291" t="s">
        <v>5</v>
      </c>
      <c r="S153" s="291"/>
      <c r="T153" s="291"/>
      <c r="U153" s="10"/>
      <c r="V153" s="305" t="s">
        <v>108</v>
      </c>
      <c r="W153" s="305"/>
      <c r="X153" s="305"/>
      <c r="Y153" s="305"/>
      <c r="Z153" s="305"/>
      <c r="AA153" s="305"/>
      <c r="AB153" s="305"/>
      <c r="AC153" s="75"/>
      <c r="AD153" s="305" t="s">
        <v>109</v>
      </c>
      <c r="AE153" s="305"/>
      <c r="AF153" s="305"/>
      <c r="AG153" s="305"/>
      <c r="AH153" s="305"/>
      <c r="AI153" s="305"/>
      <c r="AJ153" s="305"/>
    </row>
    <row r="154" spans="1:36" ht="15">
      <c r="A154" s="8"/>
      <c r="B154" s="10"/>
      <c r="C154" s="76"/>
      <c r="D154" s="10"/>
      <c r="E154" s="76"/>
      <c r="F154" s="10"/>
      <c r="G154" s="77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294"/>
      <c r="S154" s="294"/>
      <c r="T154" s="294"/>
      <c r="U154" s="10"/>
      <c r="V154" s="295"/>
      <c r="W154" s="295"/>
      <c r="X154" s="295"/>
      <c r="Y154" s="295"/>
      <c r="Z154" s="295"/>
      <c r="AA154" s="295"/>
      <c r="AB154" s="295"/>
      <c r="AC154" s="10"/>
      <c r="AD154" s="295"/>
      <c r="AE154" s="295"/>
      <c r="AF154" s="295"/>
      <c r="AG154" s="295"/>
      <c r="AH154" s="295"/>
      <c r="AI154" s="295"/>
      <c r="AJ154" s="295"/>
    </row>
    <row r="155" spans="1:36" ht="15.75">
      <c r="A155" s="78" t="s">
        <v>110</v>
      </c>
      <c r="B155" s="79" t="s">
        <v>111</v>
      </c>
      <c r="C155" s="80"/>
      <c r="D155" s="74"/>
      <c r="E155" s="80"/>
      <c r="F155" s="74"/>
      <c r="G155" s="81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296">
        <v>19</v>
      </c>
      <c r="S155" s="296"/>
      <c r="T155" s="296"/>
      <c r="U155" s="74"/>
      <c r="V155" s="293">
        <f>IF(ISBLANK($A155)=FALSE,VLOOKUP($A155,'[1]Tổng hợp'!$A:$J,'[1]Tổng hợp'!$J$8,0),0)</f>
        <v>35327673884</v>
      </c>
      <c r="W155" s="293"/>
      <c r="X155" s="293"/>
      <c r="Y155" s="293"/>
      <c r="Z155" s="293"/>
      <c r="AA155" s="293"/>
      <c r="AB155" s="293"/>
      <c r="AC155" s="84"/>
      <c r="AD155" s="293">
        <f>IF(ISBLANK($A155)=FALSE,VLOOKUP($A155,'[1]Tổng hợp'!$A:$J,'[1]Tổng hợp'!$F$8,0),0)</f>
        <v>161146654011</v>
      </c>
      <c r="AE155" s="293"/>
      <c r="AF155" s="293"/>
      <c r="AG155" s="293"/>
      <c r="AH155" s="293"/>
      <c r="AI155" s="293"/>
      <c r="AJ155" s="293"/>
    </row>
    <row r="156" spans="1:36" ht="15.75">
      <c r="A156" s="78"/>
      <c r="B156" s="79"/>
      <c r="C156" s="80"/>
      <c r="D156" s="74"/>
      <c r="E156" s="80"/>
      <c r="F156" s="74"/>
      <c r="G156" s="81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85"/>
      <c r="S156" s="85"/>
      <c r="T156" s="85"/>
      <c r="U156" s="74"/>
      <c r="V156" s="83"/>
      <c r="W156" s="83"/>
      <c r="X156" s="83"/>
      <c r="Y156" s="83"/>
      <c r="Z156" s="83"/>
      <c r="AA156" s="83"/>
      <c r="AB156" s="83"/>
      <c r="AC156" s="84"/>
      <c r="AD156" s="83"/>
      <c r="AE156" s="83"/>
      <c r="AF156" s="83"/>
      <c r="AG156" s="83"/>
      <c r="AH156" s="83"/>
      <c r="AI156" s="83"/>
      <c r="AJ156" s="83"/>
    </row>
    <row r="157" spans="1:36" ht="15.75">
      <c r="A157" s="52" t="s">
        <v>112</v>
      </c>
      <c r="B157" s="86" t="s">
        <v>113</v>
      </c>
      <c r="C157" s="80"/>
      <c r="D157" s="74"/>
      <c r="E157" s="80"/>
      <c r="F157" s="74"/>
      <c r="G157" s="81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299">
        <v>20</v>
      </c>
      <c r="S157" s="299"/>
      <c r="T157" s="299"/>
      <c r="U157" s="74"/>
      <c r="V157" s="300">
        <f>IF(ISBLANK($A157)=FALSE,VLOOKUP($A157,'[1]Tổng hợp'!$A:$J,'[1]Tổng hợp'!$J$8,0),0)</f>
        <v>0</v>
      </c>
      <c r="W157" s="300"/>
      <c r="X157" s="300"/>
      <c r="Y157" s="300"/>
      <c r="Z157" s="300"/>
      <c r="AA157" s="300"/>
      <c r="AB157" s="300"/>
      <c r="AC157" s="84"/>
      <c r="AD157" s="300">
        <f>IF(ISBLANK($A157)=FALSE,VLOOKUP($A157,'[1]Tổng hợp'!$A:$J,'[1]Tổng hợp'!$F$8,0),0)</f>
        <v>9823378</v>
      </c>
      <c r="AE157" s="300"/>
      <c r="AF157" s="300"/>
      <c r="AG157" s="300"/>
      <c r="AH157" s="300"/>
      <c r="AI157" s="300"/>
      <c r="AJ157" s="300"/>
    </row>
    <row r="158" spans="1:36" ht="15.75">
      <c r="A158" s="52"/>
      <c r="B158" s="86"/>
      <c r="C158" s="80"/>
      <c r="D158" s="74"/>
      <c r="E158" s="80"/>
      <c r="F158" s="74"/>
      <c r="G158" s="81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85"/>
      <c r="S158" s="85"/>
      <c r="T158" s="85"/>
      <c r="U158" s="74"/>
      <c r="V158" s="83"/>
      <c r="W158" s="83"/>
      <c r="X158" s="83"/>
      <c r="Y158" s="83"/>
      <c r="Z158" s="83"/>
      <c r="AA158" s="83"/>
      <c r="AB158" s="83"/>
      <c r="AC158" s="84"/>
      <c r="AD158" s="83"/>
      <c r="AE158" s="83"/>
      <c r="AF158" s="83"/>
      <c r="AG158" s="83"/>
      <c r="AH158" s="83"/>
      <c r="AI158" s="83"/>
      <c r="AJ158" s="83"/>
    </row>
    <row r="159" spans="1:36" ht="15.75">
      <c r="A159" s="43">
        <v>10</v>
      </c>
      <c r="B159" s="87" t="s">
        <v>114</v>
      </c>
      <c r="C159" s="80"/>
      <c r="D159" s="74"/>
      <c r="E159" s="80"/>
      <c r="F159" s="74"/>
      <c r="G159" s="81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296">
        <v>21</v>
      </c>
      <c r="S159" s="296"/>
      <c r="T159" s="296"/>
      <c r="U159" s="74"/>
      <c r="V159" s="293">
        <f>IF(ISBLANK($A159)=FALSE,VLOOKUP($A159,'[1]Tổng hợp'!$A:$J,'[1]Tổng hợp'!$J$8,0),0)</f>
        <v>35327673884</v>
      </c>
      <c r="W159" s="293"/>
      <c r="X159" s="293"/>
      <c r="Y159" s="293"/>
      <c r="Z159" s="293"/>
      <c r="AA159" s="293"/>
      <c r="AB159" s="293"/>
      <c r="AC159" s="84"/>
      <c r="AD159" s="293">
        <f>IF(ISBLANK($A159)=FALSE,VLOOKUP($A159,'[1]Tổng hợp'!$A:$J,'[1]Tổng hợp'!$F$8,0),0)</f>
        <v>161136830633</v>
      </c>
      <c r="AE159" s="293"/>
      <c r="AF159" s="293"/>
      <c r="AG159" s="293"/>
      <c r="AH159" s="293"/>
      <c r="AI159" s="293"/>
      <c r="AJ159" s="293"/>
    </row>
    <row r="160" spans="1:36" ht="15">
      <c r="A160" s="43"/>
      <c r="B160" s="33" t="s">
        <v>49</v>
      </c>
      <c r="C160" s="92" t="s">
        <v>115</v>
      </c>
      <c r="D160" s="10"/>
      <c r="E160" s="76"/>
      <c r="F160" s="10"/>
      <c r="G160" s="77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93"/>
      <c r="S160" s="93"/>
      <c r="T160" s="93"/>
      <c r="U160" s="10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</row>
    <row r="161" spans="1:36" ht="15">
      <c r="A161" s="43"/>
      <c r="B161" s="33"/>
      <c r="C161" s="92"/>
      <c r="D161" s="10"/>
      <c r="E161" s="76"/>
      <c r="F161" s="10"/>
      <c r="G161" s="77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93"/>
      <c r="S161" s="93"/>
      <c r="T161" s="93"/>
      <c r="U161" s="10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</row>
    <row r="162" spans="1:36" ht="15.75">
      <c r="A162" s="26">
        <v>11</v>
      </c>
      <c r="B162" s="94" t="s">
        <v>116</v>
      </c>
      <c r="C162" s="80"/>
      <c r="D162" s="74"/>
      <c r="E162" s="80"/>
      <c r="F162" s="74"/>
      <c r="G162" s="81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304">
        <v>22</v>
      </c>
      <c r="S162" s="304"/>
      <c r="T162" s="304"/>
      <c r="U162" s="74"/>
      <c r="V162" s="293">
        <f>IF(ISBLANK($A162)=FALSE,VLOOKUP($A162,'[1]Tổng hợp'!$A:$J,'[1]Tổng hợp'!$J$8,0),0)</f>
        <v>26630041335</v>
      </c>
      <c r="W162" s="293"/>
      <c r="X162" s="293"/>
      <c r="Y162" s="293"/>
      <c r="Z162" s="293"/>
      <c r="AA162" s="293"/>
      <c r="AB162" s="293"/>
      <c r="AC162" s="84"/>
      <c r="AD162" s="293">
        <f>IF(ISBLANK($A162)=FALSE,VLOOKUP($A162,'[1]Tổng hợp'!$A:$J,'[1]Tổng hợp'!$F$8,0),0)</f>
        <v>122956171953</v>
      </c>
      <c r="AE162" s="293"/>
      <c r="AF162" s="293"/>
      <c r="AG162" s="293"/>
      <c r="AH162" s="293"/>
      <c r="AI162" s="293"/>
      <c r="AJ162" s="293"/>
    </row>
    <row r="163" spans="1:36" ht="15.75">
      <c r="A163" s="26"/>
      <c r="B163" s="94"/>
      <c r="C163" s="80"/>
      <c r="D163" s="74"/>
      <c r="E163" s="80"/>
      <c r="F163" s="74"/>
      <c r="G163" s="81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95"/>
      <c r="S163" s="95"/>
      <c r="T163" s="95"/>
      <c r="U163" s="74"/>
      <c r="V163" s="83"/>
      <c r="W163" s="83"/>
      <c r="X163" s="83"/>
      <c r="Y163" s="83"/>
      <c r="Z163" s="83"/>
      <c r="AA163" s="83"/>
      <c r="AB163" s="83"/>
      <c r="AC163" s="84"/>
      <c r="AD163" s="83"/>
      <c r="AE163" s="83"/>
      <c r="AF163" s="83"/>
      <c r="AG163" s="83"/>
      <c r="AH163" s="83"/>
      <c r="AI163" s="83"/>
      <c r="AJ163" s="83"/>
    </row>
    <row r="164" spans="1:36" ht="15.75">
      <c r="A164" s="43">
        <v>20</v>
      </c>
      <c r="B164" s="94" t="s">
        <v>117</v>
      </c>
      <c r="C164" s="80"/>
      <c r="D164" s="74"/>
      <c r="E164" s="80"/>
      <c r="F164" s="74"/>
      <c r="G164" s="81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298"/>
      <c r="S164" s="298"/>
      <c r="T164" s="298"/>
      <c r="U164" s="74"/>
      <c r="V164" s="293">
        <f>IF(ISBLANK($A164)=FALSE,VLOOKUP($A164,'[1]Tổng hợp'!$A:$J,'[1]Tổng hợp'!$J$8,0),0)</f>
        <v>8697632549</v>
      </c>
      <c r="W164" s="293"/>
      <c r="X164" s="293"/>
      <c r="Y164" s="293"/>
      <c r="Z164" s="293"/>
      <c r="AA164" s="293"/>
      <c r="AB164" s="293"/>
      <c r="AC164" s="84"/>
      <c r="AD164" s="293">
        <f>IF(ISBLANK($A164)=FALSE,VLOOKUP($A164,'[1]Tổng hợp'!$A:$J,'[1]Tổng hợp'!$F$8,0),0)</f>
        <v>38180658680</v>
      </c>
      <c r="AE164" s="293"/>
      <c r="AF164" s="293"/>
      <c r="AG164" s="293"/>
      <c r="AH164" s="293"/>
      <c r="AI164" s="293"/>
      <c r="AJ164" s="293"/>
    </row>
    <row r="165" spans="1:36" ht="15">
      <c r="A165" s="26"/>
      <c r="B165" s="11" t="s">
        <v>118</v>
      </c>
      <c r="C165" s="76"/>
      <c r="D165" s="10"/>
      <c r="E165" s="76"/>
      <c r="F165" s="10"/>
      <c r="G165" s="77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294"/>
      <c r="S165" s="294"/>
      <c r="T165" s="294"/>
      <c r="U165" s="10"/>
      <c r="V165" s="303"/>
      <c r="W165" s="303"/>
      <c r="X165" s="303"/>
      <c r="Y165" s="303"/>
      <c r="Z165" s="303"/>
      <c r="AA165" s="303"/>
      <c r="AB165" s="303"/>
      <c r="AC165" s="29"/>
      <c r="AD165" s="303"/>
      <c r="AE165" s="303"/>
      <c r="AF165" s="303"/>
      <c r="AG165" s="303"/>
      <c r="AH165" s="303"/>
      <c r="AI165" s="303"/>
      <c r="AJ165" s="303"/>
    </row>
    <row r="166" spans="1:36" ht="15">
      <c r="A166" s="26"/>
      <c r="B166" s="11"/>
      <c r="C166" s="76"/>
      <c r="D166" s="10"/>
      <c r="E166" s="76"/>
      <c r="F166" s="10"/>
      <c r="G166" s="77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25"/>
      <c r="S166" s="25"/>
      <c r="T166" s="25"/>
      <c r="U166" s="10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</row>
    <row r="167" spans="1:36" ht="15.75">
      <c r="A167" s="26">
        <v>21</v>
      </c>
      <c r="B167" s="81" t="s">
        <v>119</v>
      </c>
      <c r="C167" s="80"/>
      <c r="D167" s="74"/>
      <c r="E167" s="80"/>
      <c r="F167" s="74"/>
      <c r="G167" s="81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301">
        <v>23</v>
      </c>
      <c r="S167" s="301"/>
      <c r="T167" s="301"/>
      <c r="U167" s="74"/>
      <c r="V167" s="300">
        <f>IF(ISBLANK($A167)=FALSE,VLOOKUP($A167,'[1]Tổng hợp'!$A:$J,'[1]Tổng hợp'!$J$8,0),0)</f>
        <v>9453577</v>
      </c>
      <c r="W167" s="300"/>
      <c r="X167" s="300"/>
      <c r="Y167" s="300"/>
      <c r="Z167" s="300"/>
      <c r="AA167" s="300"/>
      <c r="AB167" s="300"/>
      <c r="AC167" s="84"/>
      <c r="AD167" s="300">
        <f>IF(ISBLANK($A167)=FALSE,VLOOKUP($A167,'[1]Tổng hợp'!$A:$J,'[1]Tổng hợp'!$F$8,0),0)</f>
        <v>62549404</v>
      </c>
      <c r="AE167" s="300"/>
      <c r="AF167" s="300"/>
      <c r="AG167" s="300"/>
      <c r="AH167" s="300"/>
      <c r="AI167" s="300"/>
      <c r="AJ167" s="300"/>
    </row>
    <row r="168" spans="1:36" ht="15.75">
      <c r="A168" s="26">
        <v>22</v>
      </c>
      <c r="B168" s="81" t="s">
        <v>120</v>
      </c>
      <c r="C168" s="80"/>
      <c r="D168" s="74"/>
      <c r="E168" s="80"/>
      <c r="F168" s="74"/>
      <c r="G168" s="81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301">
        <v>24</v>
      </c>
      <c r="S168" s="301"/>
      <c r="T168" s="301"/>
      <c r="U168" s="74"/>
      <c r="V168" s="300">
        <f>IF(ISBLANK($A168)=FALSE,VLOOKUP($A168,'[1]Tổng hợp'!$A:$J,'[1]Tổng hợp'!$J$8,0),0)</f>
        <v>1675700470</v>
      </c>
      <c r="W168" s="300"/>
      <c r="X168" s="300"/>
      <c r="Y168" s="300"/>
      <c r="Z168" s="300"/>
      <c r="AA168" s="300"/>
      <c r="AB168" s="300"/>
      <c r="AC168" s="84"/>
      <c r="AD168" s="300">
        <f>IF(ISBLANK($A168)=FALSE,VLOOKUP($A168,'[1]Tổng hợp'!$A:$J,'[1]Tổng hợp'!$F$8,0),0)</f>
        <v>6999209340</v>
      </c>
      <c r="AE168" s="300"/>
      <c r="AF168" s="300"/>
      <c r="AG168" s="300"/>
      <c r="AH168" s="300"/>
      <c r="AI168" s="300"/>
      <c r="AJ168" s="300"/>
    </row>
    <row r="169" spans="1:36" ht="15.75">
      <c r="A169" s="26">
        <v>23</v>
      </c>
      <c r="B169" s="97" t="s">
        <v>121</v>
      </c>
      <c r="C169" s="80"/>
      <c r="D169" s="74"/>
      <c r="E169" s="80"/>
      <c r="F169" s="74"/>
      <c r="G169" s="81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298"/>
      <c r="S169" s="298"/>
      <c r="T169" s="298"/>
      <c r="U169" s="74"/>
      <c r="V169" s="302">
        <v>1675700470</v>
      </c>
      <c r="W169" s="302"/>
      <c r="X169" s="302"/>
      <c r="Y169" s="302"/>
      <c r="Z169" s="302"/>
      <c r="AA169" s="302"/>
      <c r="AB169" s="302"/>
      <c r="AC169" s="98"/>
      <c r="AD169" s="302">
        <v>6996692822</v>
      </c>
      <c r="AE169" s="302"/>
      <c r="AF169" s="302"/>
      <c r="AG169" s="302"/>
      <c r="AH169" s="302"/>
      <c r="AI169" s="302"/>
      <c r="AJ169" s="302"/>
    </row>
    <row r="170" spans="1:36" ht="15.75">
      <c r="A170" s="26">
        <v>24</v>
      </c>
      <c r="B170" s="86" t="s">
        <v>122</v>
      </c>
      <c r="C170" s="80"/>
      <c r="D170" s="74"/>
      <c r="E170" s="80"/>
      <c r="F170" s="74"/>
      <c r="G170" s="81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298"/>
      <c r="S170" s="298"/>
      <c r="T170" s="298"/>
      <c r="U170" s="74"/>
      <c r="V170" s="300">
        <f>IF(ISBLANK($A170)=FALSE,VLOOKUP($A170,'[1]Tổng hợp'!$A:$J,'[1]Tổng hợp'!$J$8,0),0)</f>
        <v>3482489654</v>
      </c>
      <c r="W170" s="300"/>
      <c r="X170" s="300"/>
      <c r="Y170" s="300"/>
      <c r="Z170" s="300"/>
      <c r="AA170" s="300"/>
      <c r="AB170" s="300"/>
      <c r="AC170" s="84"/>
      <c r="AD170" s="300">
        <f>IF(ISBLANK($A170)=FALSE,VLOOKUP($A170,'[1]Tổng hợp'!$A:$J,'[1]Tổng hợp'!$F$8,0),0)</f>
        <v>16994646953</v>
      </c>
      <c r="AE170" s="300"/>
      <c r="AF170" s="300"/>
      <c r="AG170" s="300"/>
      <c r="AH170" s="300"/>
      <c r="AI170" s="300"/>
      <c r="AJ170" s="300"/>
    </row>
    <row r="171" spans="1:36" ht="15.75">
      <c r="A171" s="26">
        <v>25</v>
      </c>
      <c r="B171" s="86" t="s">
        <v>123</v>
      </c>
      <c r="C171" s="80"/>
      <c r="D171" s="74"/>
      <c r="E171" s="80"/>
      <c r="F171" s="74"/>
      <c r="G171" s="81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298"/>
      <c r="S171" s="298"/>
      <c r="T171" s="298"/>
      <c r="U171" s="74"/>
      <c r="V171" s="300">
        <f>IF(ISBLANK($A171)=FALSE,VLOOKUP($A171,'[1]Tổng hợp'!$A:$J,'[1]Tổng hợp'!$J$8,0),0)</f>
        <v>2039895334</v>
      </c>
      <c r="W171" s="300"/>
      <c r="X171" s="300"/>
      <c r="Y171" s="300"/>
      <c r="Z171" s="300"/>
      <c r="AA171" s="300"/>
      <c r="AB171" s="300"/>
      <c r="AC171" s="84"/>
      <c r="AD171" s="300">
        <f>IF(ISBLANK($A171)=FALSE,VLOOKUP($A171,'[1]Tổng hợp'!$A:$J,'[1]Tổng hợp'!$F$8,0),0)</f>
        <v>6290953348</v>
      </c>
      <c r="AE171" s="300"/>
      <c r="AF171" s="300"/>
      <c r="AG171" s="300"/>
      <c r="AH171" s="300"/>
      <c r="AI171" s="300"/>
      <c r="AJ171" s="300"/>
    </row>
    <row r="172" spans="1:36" ht="15.75">
      <c r="A172" s="26"/>
      <c r="B172" s="86"/>
      <c r="C172" s="80"/>
      <c r="D172" s="74"/>
      <c r="E172" s="80"/>
      <c r="F172" s="74"/>
      <c r="G172" s="81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96"/>
      <c r="S172" s="96"/>
      <c r="T172" s="96"/>
      <c r="U172" s="74"/>
      <c r="V172" s="83"/>
      <c r="W172" s="83"/>
      <c r="X172" s="83"/>
      <c r="Y172" s="83"/>
      <c r="Z172" s="83"/>
      <c r="AA172" s="83"/>
      <c r="AB172" s="83"/>
      <c r="AC172" s="84"/>
      <c r="AD172" s="83"/>
      <c r="AE172" s="83"/>
      <c r="AF172" s="83"/>
      <c r="AG172" s="83"/>
      <c r="AH172" s="83"/>
      <c r="AI172" s="83"/>
      <c r="AJ172" s="83"/>
    </row>
    <row r="173" spans="1:36" ht="15.75">
      <c r="A173" s="43">
        <v>30</v>
      </c>
      <c r="B173" s="79" t="s">
        <v>124</v>
      </c>
      <c r="C173" s="74"/>
      <c r="D173" s="80"/>
      <c r="E173" s="80"/>
      <c r="F173" s="74"/>
      <c r="G173" s="81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298"/>
      <c r="S173" s="298"/>
      <c r="T173" s="298"/>
      <c r="U173" s="74"/>
      <c r="V173" s="293">
        <f>IF(ISBLANK($A173)=FALSE,VLOOKUP($A173,'[1]Tổng hợp'!$A:$J,'[1]Tổng hợp'!$J$8,0),0)</f>
        <v>1509000668</v>
      </c>
      <c r="W173" s="293"/>
      <c r="X173" s="293"/>
      <c r="Y173" s="293"/>
      <c r="Z173" s="293"/>
      <c r="AA173" s="293"/>
      <c r="AB173" s="293"/>
      <c r="AC173" s="84"/>
      <c r="AD173" s="293">
        <f>IF(ISBLANK($A173)=FALSE,VLOOKUP($A173,'[1]Tổng hợp'!$A:$J,'[1]Tổng hợp'!$F$8,0),0)</f>
        <v>7958398443</v>
      </c>
      <c r="AE173" s="293"/>
      <c r="AF173" s="293"/>
      <c r="AG173" s="293"/>
      <c r="AH173" s="293"/>
      <c r="AI173" s="293"/>
      <c r="AJ173" s="293"/>
    </row>
    <row r="174" spans="1:36" ht="15.75">
      <c r="A174" s="43"/>
      <c r="B174" s="79"/>
      <c r="C174" s="99" t="s">
        <v>125</v>
      </c>
      <c r="D174" s="80"/>
      <c r="E174" s="80"/>
      <c r="F174" s="74"/>
      <c r="G174" s="81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96"/>
      <c r="S174" s="96"/>
      <c r="T174" s="96"/>
      <c r="U174" s="74"/>
      <c r="V174" s="83"/>
      <c r="W174" s="83"/>
      <c r="X174" s="83"/>
      <c r="Y174" s="83"/>
      <c r="Z174" s="83"/>
      <c r="AA174" s="83"/>
      <c r="AB174" s="83"/>
      <c r="AC174" s="84"/>
      <c r="AD174" s="83"/>
      <c r="AE174" s="83"/>
      <c r="AF174" s="83"/>
      <c r="AG174" s="83"/>
      <c r="AH174" s="83"/>
      <c r="AI174" s="83"/>
      <c r="AJ174" s="83"/>
    </row>
    <row r="175" spans="1:36" ht="15.75">
      <c r="A175" s="43"/>
      <c r="B175" s="79"/>
      <c r="C175" s="99"/>
      <c r="D175" s="80"/>
      <c r="E175" s="80"/>
      <c r="F175" s="74"/>
      <c r="G175" s="81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96"/>
      <c r="S175" s="96"/>
      <c r="T175" s="96"/>
      <c r="U175" s="74"/>
      <c r="V175" s="83"/>
      <c r="W175" s="83"/>
      <c r="X175" s="83"/>
      <c r="Y175" s="83"/>
      <c r="Z175" s="83"/>
      <c r="AA175" s="83"/>
      <c r="AB175" s="83"/>
      <c r="AC175" s="84"/>
      <c r="AD175" s="83"/>
      <c r="AE175" s="83"/>
      <c r="AF175" s="83"/>
      <c r="AG175" s="83"/>
      <c r="AH175" s="83"/>
      <c r="AI175" s="83"/>
      <c r="AJ175" s="83"/>
    </row>
    <row r="176" spans="1:36" ht="15.75">
      <c r="A176" s="26">
        <v>31</v>
      </c>
      <c r="B176" s="86" t="s">
        <v>126</v>
      </c>
      <c r="C176" s="80"/>
      <c r="D176" s="74"/>
      <c r="E176" s="80"/>
      <c r="F176" s="74"/>
      <c r="G176" s="81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298"/>
      <c r="S176" s="298"/>
      <c r="T176" s="298"/>
      <c r="U176" s="74"/>
      <c r="V176" s="300">
        <f>IF(ISBLANK($A176)=FALSE,VLOOKUP($A176,'[1]Tổng hợp'!$A:$J,'[1]Tổng hợp'!$J$8,0),0)</f>
        <v>306364305</v>
      </c>
      <c r="W176" s="300"/>
      <c r="X176" s="300"/>
      <c r="Y176" s="300"/>
      <c r="Z176" s="300"/>
      <c r="AA176" s="300"/>
      <c r="AB176" s="300"/>
      <c r="AC176" s="84"/>
      <c r="AD176" s="300">
        <f>IF(ISBLANK($A176)=FALSE,VLOOKUP($A176,'[1]Tổng hợp'!$A:$J,'[1]Tổng hợp'!$F$8,0),0)</f>
        <v>1499132743</v>
      </c>
      <c r="AE176" s="300"/>
      <c r="AF176" s="300"/>
      <c r="AG176" s="300"/>
      <c r="AH176" s="300"/>
      <c r="AI176" s="300"/>
      <c r="AJ176" s="300"/>
    </row>
    <row r="177" spans="1:36" ht="15.75">
      <c r="A177" s="26">
        <v>32</v>
      </c>
      <c r="B177" s="86" t="s">
        <v>127</v>
      </c>
      <c r="C177" s="80"/>
      <c r="D177" s="74"/>
      <c r="E177" s="80"/>
      <c r="F177" s="74"/>
      <c r="G177" s="81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298"/>
      <c r="S177" s="298"/>
      <c r="T177" s="298"/>
      <c r="U177" s="74"/>
      <c r="V177" s="300">
        <f>IF(ISBLANK($A177)=FALSE,VLOOKUP($A177,'[1]Tổng hợp'!$A:$J,'[1]Tổng hợp'!$J$8,0),0)</f>
        <v>294697320</v>
      </c>
      <c r="W177" s="300"/>
      <c r="X177" s="300"/>
      <c r="Y177" s="300"/>
      <c r="Z177" s="300"/>
      <c r="AA177" s="300"/>
      <c r="AB177" s="300"/>
      <c r="AC177" s="84"/>
      <c r="AD177" s="300">
        <f>IF(ISBLANK($A177)=FALSE,VLOOKUP($A177,'[1]Tổng hợp'!$A:$J,'[1]Tổng hợp'!$F$8,0),0)</f>
        <v>240335228</v>
      </c>
      <c r="AE177" s="300"/>
      <c r="AF177" s="300"/>
      <c r="AG177" s="300"/>
      <c r="AH177" s="300"/>
      <c r="AI177" s="300"/>
      <c r="AJ177" s="300"/>
    </row>
    <row r="178" spans="1:36" ht="15.75">
      <c r="A178" s="26"/>
      <c r="B178" s="86"/>
      <c r="C178" s="80"/>
      <c r="D178" s="74"/>
      <c r="E178" s="80"/>
      <c r="F178" s="74"/>
      <c r="G178" s="81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96"/>
      <c r="S178" s="96"/>
      <c r="T178" s="96"/>
      <c r="U178" s="74"/>
      <c r="V178" s="83"/>
      <c r="W178" s="83"/>
      <c r="X178" s="83"/>
      <c r="Y178" s="83"/>
      <c r="Z178" s="83"/>
      <c r="AA178" s="83"/>
      <c r="AB178" s="83"/>
      <c r="AC178" s="84"/>
      <c r="AD178" s="83"/>
      <c r="AE178" s="83"/>
      <c r="AF178" s="83"/>
      <c r="AG178" s="83"/>
      <c r="AH178" s="83"/>
      <c r="AI178" s="83"/>
      <c r="AJ178" s="83"/>
    </row>
    <row r="179" spans="1:36" ht="15.75">
      <c r="A179" s="43">
        <v>40</v>
      </c>
      <c r="B179" s="79" t="s">
        <v>128</v>
      </c>
      <c r="C179" s="80"/>
      <c r="D179" s="74"/>
      <c r="E179" s="80"/>
      <c r="F179" s="74"/>
      <c r="G179" s="81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298"/>
      <c r="S179" s="298"/>
      <c r="T179" s="298"/>
      <c r="U179" s="74"/>
      <c r="V179" s="293">
        <f>IF(ISBLANK($A179)=FALSE,VLOOKUP($A179,'[1]Tổng hợp'!$A:$J,'[1]Tổng hợp'!$J$8,0),0)</f>
        <v>11666985</v>
      </c>
      <c r="W179" s="293"/>
      <c r="X179" s="293"/>
      <c r="Y179" s="293"/>
      <c r="Z179" s="293"/>
      <c r="AA179" s="293"/>
      <c r="AB179" s="293"/>
      <c r="AC179" s="84"/>
      <c r="AD179" s="293">
        <f>IF(ISBLANK($A179)=FALSE,VLOOKUP($A179,'[1]Tổng hợp'!$A:$J,'[1]Tổng hợp'!$F$8,0),0)</f>
        <v>1258797515</v>
      </c>
      <c r="AE179" s="293"/>
      <c r="AF179" s="293"/>
      <c r="AG179" s="293"/>
      <c r="AH179" s="293"/>
      <c r="AI179" s="293"/>
      <c r="AJ179" s="293"/>
    </row>
    <row r="180" spans="1:36" ht="15.75">
      <c r="A180" s="43"/>
      <c r="B180" s="79"/>
      <c r="C180" s="80"/>
      <c r="D180" s="74"/>
      <c r="E180" s="80"/>
      <c r="F180" s="74"/>
      <c r="G180" s="81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96"/>
      <c r="S180" s="96"/>
      <c r="T180" s="96"/>
      <c r="U180" s="74"/>
      <c r="V180" s="83"/>
      <c r="W180" s="83"/>
      <c r="X180" s="83"/>
      <c r="Y180" s="83"/>
      <c r="Z180" s="83"/>
      <c r="AA180" s="83"/>
      <c r="AB180" s="83"/>
      <c r="AC180" s="84"/>
      <c r="AD180" s="83"/>
      <c r="AE180" s="83"/>
      <c r="AF180" s="83"/>
      <c r="AG180" s="83"/>
      <c r="AH180" s="83"/>
      <c r="AI180" s="83"/>
      <c r="AJ180" s="83"/>
    </row>
    <row r="181" spans="1:36" ht="15.75">
      <c r="A181" s="43">
        <v>50</v>
      </c>
      <c r="B181" s="79" t="s">
        <v>129</v>
      </c>
      <c r="C181" s="80"/>
      <c r="D181" s="74"/>
      <c r="E181" s="80"/>
      <c r="F181" s="74"/>
      <c r="G181" s="81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298"/>
      <c r="S181" s="298"/>
      <c r="T181" s="298"/>
      <c r="U181" s="74"/>
      <c r="V181" s="293">
        <f>IF(ISBLANK($A181)=FALSE,VLOOKUP($A181,'[1]Tổng hợp'!$A:$J,'[1]Tổng hợp'!$J$8,0),0)</f>
        <v>1520667653</v>
      </c>
      <c r="W181" s="293"/>
      <c r="X181" s="293"/>
      <c r="Y181" s="293"/>
      <c r="Z181" s="293"/>
      <c r="AA181" s="293"/>
      <c r="AB181" s="293"/>
      <c r="AC181" s="84"/>
      <c r="AD181" s="293">
        <f>IF(ISBLANK($A181)=FALSE,VLOOKUP($A181,'[1]Tổng hợp'!$A:$J,'[1]Tổng hợp'!$F$8,0),0)</f>
        <v>9217195958</v>
      </c>
      <c r="AE181" s="293"/>
      <c r="AF181" s="293"/>
      <c r="AG181" s="293"/>
      <c r="AH181" s="293"/>
      <c r="AI181" s="293"/>
      <c r="AJ181" s="293"/>
    </row>
    <row r="182" spans="1:36" ht="15.75">
      <c r="A182" s="43"/>
      <c r="B182" s="79"/>
      <c r="C182" s="80"/>
      <c r="D182" s="74"/>
      <c r="E182" s="80"/>
      <c r="F182" s="74"/>
      <c r="G182" s="81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96"/>
      <c r="S182" s="96"/>
      <c r="T182" s="96"/>
      <c r="U182" s="74"/>
      <c r="V182" s="83"/>
      <c r="W182" s="83"/>
      <c r="X182" s="83"/>
      <c r="Y182" s="83"/>
      <c r="Z182" s="83"/>
      <c r="AA182" s="83"/>
      <c r="AB182" s="83"/>
      <c r="AC182" s="84"/>
      <c r="AD182" s="83"/>
      <c r="AE182" s="83"/>
      <c r="AF182" s="83"/>
      <c r="AG182" s="83"/>
      <c r="AH182" s="83"/>
      <c r="AI182" s="83"/>
      <c r="AJ182" s="83"/>
    </row>
    <row r="183" spans="1:36" ht="15.75">
      <c r="A183" s="26">
        <v>51</v>
      </c>
      <c r="B183" s="86" t="s">
        <v>130</v>
      </c>
      <c r="C183" s="80"/>
      <c r="D183" s="74"/>
      <c r="E183" s="80"/>
      <c r="F183" s="74"/>
      <c r="G183" s="81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299">
        <v>25</v>
      </c>
      <c r="S183" s="299"/>
      <c r="T183" s="299"/>
      <c r="U183" s="74"/>
      <c r="V183" s="300">
        <v>152066700</v>
      </c>
      <c r="W183" s="300"/>
      <c r="X183" s="300"/>
      <c r="Y183" s="300"/>
      <c r="Z183" s="300"/>
      <c r="AA183" s="300"/>
      <c r="AB183" s="300"/>
      <c r="AC183" s="84"/>
      <c r="AD183" s="300">
        <f>IF(ISBLANK($A183)=FALSE,VLOOKUP($A183,'[1]Tổng hợp'!$A:$J,'[1]Tổng hợp'!$F$8,0),0)</f>
        <v>941593923.32</v>
      </c>
      <c r="AE183" s="300"/>
      <c r="AF183" s="300"/>
      <c r="AG183" s="300"/>
      <c r="AH183" s="300"/>
      <c r="AI183" s="300"/>
      <c r="AJ183" s="300"/>
    </row>
    <row r="184" spans="1:36" ht="15.75">
      <c r="A184" s="26">
        <v>52</v>
      </c>
      <c r="B184" s="86" t="s">
        <v>131</v>
      </c>
      <c r="C184" s="80"/>
      <c r="D184" s="74"/>
      <c r="E184" s="80"/>
      <c r="F184" s="74"/>
      <c r="G184" s="81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85"/>
      <c r="S184" s="85"/>
      <c r="T184" s="85"/>
      <c r="U184" s="74"/>
      <c r="V184" s="293">
        <f>IF(ISBLANK($A184)=FALSE,VLOOKUP($A184,'[1]Tổng hợp'!$A:$J,'[1]Tổng hợp'!$J$8,0),0)</f>
        <v>0</v>
      </c>
      <c r="W184" s="293"/>
      <c r="X184" s="293"/>
      <c r="Y184" s="293"/>
      <c r="Z184" s="293"/>
      <c r="AA184" s="293"/>
      <c r="AB184" s="293"/>
      <c r="AC184" s="84"/>
      <c r="AD184" s="293">
        <f>IF(ISBLANK($A184)=FALSE,VLOOKUP($A184,'[1]Tổng hợp'!$A:$J,'[1]Tổng hợp'!$J$8,0),0)</f>
        <v>0</v>
      </c>
      <c r="AE184" s="293"/>
      <c r="AF184" s="293"/>
      <c r="AG184" s="293"/>
      <c r="AH184" s="293"/>
      <c r="AI184" s="293"/>
      <c r="AJ184" s="293"/>
    </row>
    <row r="185" spans="1:36" ht="15.75">
      <c r="A185" s="26"/>
      <c r="B185" s="86"/>
      <c r="C185" s="80"/>
      <c r="D185" s="74"/>
      <c r="E185" s="80"/>
      <c r="F185" s="74"/>
      <c r="G185" s="81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85"/>
      <c r="S185" s="85"/>
      <c r="T185" s="85"/>
      <c r="U185" s="74"/>
      <c r="V185" s="83"/>
      <c r="W185" s="83"/>
      <c r="X185" s="83"/>
      <c r="Y185" s="83"/>
      <c r="Z185" s="83"/>
      <c r="AA185" s="83"/>
      <c r="AB185" s="83"/>
      <c r="AC185" s="84"/>
      <c r="AD185" s="83"/>
      <c r="AE185" s="83"/>
      <c r="AF185" s="83"/>
      <c r="AG185" s="83"/>
      <c r="AH185" s="83"/>
      <c r="AI185" s="83"/>
      <c r="AJ185" s="83"/>
    </row>
    <row r="186" spans="1:36" ht="18">
      <c r="A186" s="43">
        <v>60</v>
      </c>
      <c r="B186" s="79" t="s">
        <v>132</v>
      </c>
      <c r="C186" s="80"/>
      <c r="D186" s="74"/>
      <c r="E186" s="80"/>
      <c r="F186" s="74"/>
      <c r="G186" s="81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296"/>
      <c r="S186" s="296"/>
      <c r="T186" s="296"/>
      <c r="U186" s="74"/>
      <c r="V186" s="297">
        <f>V181-V183</f>
        <v>1368600953</v>
      </c>
      <c r="W186" s="297"/>
      <c r="X186" s="297"/>
      <c r="Y186" s="297"/>
      <c r="Z186" s="297"/>
      <c r="AA186" s="297"/>
      <c r="AB186" s="297"/>
      <c r="AC186" s="100"/>
      <c r="AD186" s="297">
        <f>IF(ISBLANK($A186)=FALSE,VLOOKUP($A186,'[1]Tổng hợp'!$A:$J,'[1]Tổng hợp'!$F$8,0),0)</f>
        <v>8275602034.68</v>
      </c>
      <c r="AE186" s="297"/>
      <c r="AF186" s="297"/>
      <c r="AG186" s="297"/>
      <c r="AH186" s="297"/>
      <c r="AI186" s="297"/>
      <c r="AJ186" s="297"/>
    </row>
    <row r="187" spans="1:36" ht="15.75">
      <c r="A187" s="43"/>
      <c r="B187" s="79"/>
      <c r="C187" s="80"/>
      <c r="D187" s="74"/>
      <c r="E187" s="80"/>
      <c r="F187" s="74"/>
      <c r="G187" s="81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82"/>
      <c r="S187" s="82"/>
      <c r="T187" s="82"/>
      <c r="U187" s="74"/>
      <c r="V187" s="83"/>
      <c r="W187" s="83"/>
      <c r="X187" s="83"/>
      <c r="Y187" s="83"/>
      <c r="Z187" s="83"/>
      <c r="AA187" s="83"/>
      <c r="AB187" s="83"/>
      <c r="AC187" s="84"/>
      <c r="AD187" s="83"/>
      <c r="AE187" s="83"/>
      <c r="AF187" s="83"/>
      <c r="AG187" s="83"/>
      <c r="AH187" s="83"/>
      <c r="AI187" s="83"/>
      <c r="AJ187" s="83"/>
    </row>
    <row r="188" spans="1:36" ht="15.75">
      <c r="A188" s="43">
        <v>70</v>
      </c>
      <c r="B188" s="79" t="s">
        <v>133</v>
      </c>
      <c r="C188" s="80"/>
      <c r="D188" s="74"/>
      <c r="E188" s="80"/>
      <c r="F188" s="74"/>
      <c r="G188" s="81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82"/>
      <c r="S188" s="82"/>
      <c r="T188" s="82"/>
      <c r="U188" s="74"/>
      <c r="V188" s="293">
        <v>626</v>
      </c>
      <c r="W188" s="293"/>
      <c r="X188" s="293"/>
      <c r="Y188" s="293"/>
      <c r="Z188" s="293"/>
      <c r="AA188" s="293"/>
      <c r="AB188" s="293"/>
      <c r="AC188" s="84"/>
      <c r="AD188" s="293">
        <v>3784</v>
      </c>
      <c r="AE188" s="293"/>
      <c r="AF188" s="293"/>
      <c r="AG188" s="293"/>
      <c r="AH188" s="293"/>
      <c r="AI188" s="293"/>
      <c r="AJ188" s="293"/>
    </row>
    <row r="189" spans="1:36" ht="15.75">
      <c r="A189" s="43"/>
      <c r="B189" s="79"/>
      <c r="C189" s="80"/>
      <c r="D189" s="74"/>
      <c r="E189" s="80"/>
      <c r="F189" s="74"/>
      <c r="G189" s="81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82"/>
      <c r="S189" s="82"/>
      <c r="T189" s="82"/>
      <c r="U189" s="74"/>
      <c r="V189" s="83"/>
      <c r="W189" s="83"/>
      <c r="X189" s="83"/>
      <c r="Y189" s="83"/>
      <c r="Z189" s="83"/>
      <c r="AA189" s="83"/>
      <c r="AB189" s="83"/>
      <c r="AC189" s="84"/>
      <c r="AD189" s="83"/>
      <c r="AE189" s="83"/>
      <c r="AF189" s="83"/>
      <c r="AG189" s="83"/>
      <c r="AH189" s="83"/>
      <c r="AI189" s="83"/>
      <c r="AJ189" s="83"/>
    </row>
    <row r="190" spans="1:36" ht="15.75">
      <c r="A190" s="43"/>
      <c r="B190" s="79"/>
      <c r="C190" s="80"/>
      <c r="D190" s="101" t="s">
        <v>134</v>
      </c>
      <c r="E190" s="80"/>
      <c r="F190" s="74"/>
      <c r="G190" s="81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82"/>
      <c r="S190" s="82"/>
      <c r="T190" s="82"/>
      <c r="U190" s="74"/>
      <c r="V190" s="83"/>
      <c r="W190" s="83"/>
      <c r="X190" s="83"/>
      <c r="Y190" s="83"/>
      <c r="Z190" s="83"/>
      <c r="AA190" s="83"/>
      <c r="AB190" s="83"/>
      <c r="AC190" s="84"/>
      <c r="AD190" s="83"/>
      <c r="AE190" s="83"/>
      <c r="AF190" s="83"/>
      <c r="AG190" s="83"/>
      <c r="AH190" s="83"/>
      <c r="AI190" s="83"/>
      <c r="AJ190" s="83"/>
    </row>
    <row r="191" spans="1:36" ht="15">
      <c r="A191" s="8"/>
      <c r="B191" s="42"/>
      <c r="C191" s="76"/>
      <c r="D191" s="10"/>
      <c r="E191" s="76"/>
      <c r="F191" s="10"/>
      <c r="G191" s="77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294"/>
      <c r="S191" s="294"/>
      <c r="T191" s="294"/>
      <c r="U191" s="10"/>
      <c r="V191" s="295"/>
      <c r="W191" s="295"/>
      <c r="X191" s="295"/>
      <c r="Y191" s="295"/>
      <c r="Z191" s="295"/>
      <c r="AA191" s="295"/>
      <c r="AB191" s="295"/>
      <c r="AC191" s="10"/>
      <c r="AD191" s="295"/>
      <c r="AE191" s="295"/>
      <c r="AF191" s="295"/>
      <c r="AG191" s="295"/>
      <c r="AH191" s="295"/>
      <c r="AI191" s="295"/>
      <c r="AJ191" s="295"/>
    </row>
    <row r="192" spans="1:36" ht="15">
      <c r="A192" s="8"/>
      <c r="B192" s="102"/>
      <c r="C192" s="102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4"/>
      <c r="W192" s="104"/>
      <c r="X192" s="104"/>
      <c r="Y192" s="104"/>
      <c r="Z192" s="104"/>
      <c r="AA192" s="104"/>
      <c r="AB192" s="103"/>
      <c r="AC192" s="105" t="str">
        <f>'[1]Danh mục'!$B$10</f>
        <v>Yên Bái, ngày 14 tháng 04 năm 2008</v>
      </c>
      <c r="AD192" s="103"/>
      <c r="AE192" s="103"/>
      <c r="AF192" s="103"/>
      <c r="AG192" s="103"/>
      <c r="AH192" s="103"/>
      <c r="AI192" s="103"/>
      <c r="AJ192" s="103"/>
    </row>
    <row r="193" spans="1:36" ht="15">
      <c r="A193" s="8"/>
      <c r="B193" s="102"/>
      <c r="C193" s="102"/>
      <c r="D193" s="103"/>
      <c r="E193" s="103"/>
      <c r="F193" s="103"/>
      <c r="G193" s="103"/>
      <c r="H193" s="106" t="s">
        <v>104</v>
      </c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6" t="s">
        <v>105</v>
      </c>
      <c r="T193" s="103"/>
      <c r="U193" s="103"/>
      <c r="V193" s="104"/>
      <c r="W193" s="104"/>
      <c r="X193" s="104"/>
      <c r="Y193" s="104"/>
      <c r="Z193" s="104"/>
      <c r="AA193" s="104"/>
      <c r="AB193" s="103"/>
      <c r="AC193" s="107" t="s">
        <v>106</v>
      </c>
      <c r="AD193" s="103"/>
      <c r="AE193" s="103"/>
      <c r="AF193" s="103"/>
      <c r="AG193" s="103"/>
      <c r="AH193" s="103"/>
      <c r="AI193" s="103"/>
      <c r="AJ193" s="103"/>
    </row>
    <row r="194" spans="1:36" ht="15">
      <c r="A194" s="8"/>
      <c r="B194" s="102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4"/>
      <c r="W194" s="104"/>
      <c r="X194" s="104"/>
      <c r="Y194" s="104"/>
      <c r="Z194" s="104"/>
      <c r="AA194" s="104"/>
      <c r="AB194" s="103"/>
      <c r="AC194" s="104"/>
      <c r="AD194" s="103"/>
      <c r="AE194" s="103"/>
      <c r="AF194" s="103"/>
      <c r="AG194" s="103"/>
      <c r="AH194" s="103"/>
      <c r="AI194" s="103"/>
      <c r="AJ194" s="103"/>
    </row>
    <row r="195" spans="1:36" ht="15">
      <c r="A195" s="8"/>
      <c r="B195" s="102"/>
      <c r="C195" s="102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4"/>
      <c r="W195" s="104"/>
      <c r="X195" s="104"/>
      <c r="Y195" s="104"/>
      <c r="Z195" s="104"/>
      <c r="AA195" s="104"/>
      <c r="AB195" s="103"/>
      <c r="AC195" s="104"/>
      <c r="AD195" s="103"/>
      <c r="AE195" s="103"/>
      <c r="AF195" s="103"/>
      <c r="AG195" s="103"/>
      <c r="AH195" s="103"/>
      <c r="AI195" s="103"/>
      <c r="AJ195" s="103"/>
    </row>
    <row r="196" spans="1:36" ht="15">
      <c r="A196" s="8"/>
      <c r="B196" s="102"/>
      <c r="C196" s="102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4"/>
      <c r="W196" s="104"/>
      <c r="X196" s="104"/>
      <c r="Y196" s="104"/>
      <c r="Z196" s="104"/>
      <c r="AA196" s="104"/>
      <c r="AB196" s="103"/>
      <c r="AC196" s="104"/>
      <c r="AD196" s="103"/>
      <c r="AE196" s="103"/>
      <c r="AF196" s="103"/>
      <c r="AG196" s="103"/>
      <c r="AH196" s="103"/>
      <c r="AI196" s="103"/>
      <c r="AJ196" s="103"/>
    </row>
    <row r="197" spans="1:36" ht="15">
      <c r="A197" s="8"/>
      <c r="B197" s="102"/>
      <c r="C197" s="102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4"/>
      <c r="W197" s="104"/>
      <c r="X197" s="104"/>
      <c r="Y197" s="104"/>
      <c r="Z197" s="104"/>
      <c r="AA197" s="104"/>
      <c r="AB197" s="103"/>
      <c r="AC197" s="104"/>
      <c r="AD197" s="103"/>
      <c r="AE197" s="103"/>
      <c r="AF197" s="103"/>
      <c r="AG197" s="103"/>
      <c r="AH197" s="103"/>
      <c r="AI197" s="103"/>
      <c r="AJ197" s="103"/>
    </row>
    <row r="198" spans="1:36" ht="15">
      <c r="A198" s="8"/>
      <c r="B198" s="102"/>
      <c r="C198" s="102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4"/>
      <c r="W198" s="104"/>
      <c r="X198" s="104"/>
      <c r="Y198" s="104"/>
      <c r="Z198" s="104"/>
      <c r="AA198" s="104"/>
      <c r="AB198" s="103"/>
      <c r="AC198" s="104"/>
      <c r="AD198" s="103"/>
      <c r="AE198" s="103"/>
      <c r="AF198" s="103"/>
      <c r="AG198" s="103"/>
      <c r="AH198" s="103"/>
      <c r="AI198" s="103"/>
      <c r="AJ198" s="103"/>
    </row>
    <row r="199" spans="1:36" ht="15">
      <c r="A199" s="8"/>
      <c r="B199" s="102"/>
      <c r="C199" s="102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4"/>
      <c r="W199" s="104"/>
      <c r="X199" s="104"/>
      <c r="Y199" s="104"/>
      <c r="Z199" s="104"/>
      <c r="AA199" s="104"/>
      <c r="AB199" s="103"/>
      <c r="AC199" s="104"/>
      <c r="AD199" s="103"/>
      <c r="AE199" s="103"/>
      <c r="AF199" s="103"/>
      <c r="AG199" s="103"/>
      <c r="AH199" s="103"/>
      <c r="AI199" s="103"/>
      <c r="AJ199" s="103"/>
    </row>
    <row r="200" spans="1:36" ht="15">
      <c r="A200" s="6"/>
      <c r="B200" s="102"/>
      <c r="C200" s="102"/>
      <c r="D200" s="108"/>
      <c r="E200" s="108"/>
      <c r="F200" s="108"/>
      <c r="G200" s="108"/>
      <c r="H200" s="106" t="str">
        <f>'[1]Danh mục'!$B$13</f>
        <v>Nguyễn Thị Tiến</v>
      </c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6" t="str">
        <f>'[1]Danh mục'!$B$12</f>
        <v>Vũ Thanh Nghị </v>
      </c>
      <c r="T200" s="108"/>
      <c r="U200" s="108"/>
      <c r="V200" s="109"/>
      <c r="W200" s="109"/>
      <c r="X200" s="109"/>
      <c r="Y200" s="109"/>
      <c r="Z200" s="109"/>
      <c r="AA200" s="109"/>
      <c r="AB200" s="108"/>
      <c r="AC200" s="107" t="str">
        <f>'[1]Danh mục'!$B$11</f>
        <v>Nguyễn Tường Thuật</v>
      </c>
      <c r="AD200" s="108"/>
      <c r="AE200" s="108"/>
      <c r="AF200" s="108"/>
      <c r="AG200" s="108"/>
      <c r="AH200" s="108"/>
      <c r="AI200" s="108"/>
      <c r="AJ200" s="108"/>
    </row>
    <row r="201" spans="1:36" ht="18.75">
      <c r="A201" s="110"/>
      <c r="B201" s="12" t="s">
        <v>155</v>
      </c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44"/>
      <c r="W201" s="144"/>
      <c r="X201" s="144"/>
      <c r="Y201" s="144"/>
      <c r="Z201" s="144"/>
      <c r="AA201" s="144"/>
      <c r="AB201" s="117"/>
      <c r="AC201" s="144"/>
      <c r="AD201" s="117"/>
      <c r="AE201" s="117"/>
      <c r="AF201" s="117"/>
      <c r="AG201" s="117"/>
      <c r="AH201" s="117"/>
      <c r="AI201" s="117"/>
      <c r="AJ201" s="117"/>
    </row>
    <row r="202" spans="1:36" ht="15">
      <c r="A202" s="110"/>
      <c r="B202" s="122" t="s">
        <v>156</v>
      </c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44"/>
      <c r="W202" s="144"/>
      <c r="X202" s="144"/>
      <c r="Y202" s="144"/>
      <c r="Z202" s="144"/>
      <c r="AA202" s="144"/>
      <c r="AB202" s="117"/>
      <c r="AC202" s="144"/>
      <c r="AD202" s="117"/>
      <c r="AE202" s="117"/>
      <c r="AF202" s="117"/>
      <c r="AG202" s="117"/>
      <c r="AH202" s="117"/>
      <c r="AI202" s="117"/>
      <c r="AJ202" s="117"/>
    </row>
    <row r="203" spans="1:36" ht="15">
      <c r="A203" s="110"/>
      <c r="B203" s="15" t="str">
        <f>'[1]Danh mục'!$B$7</f>
        <v>Quý I năm 2008</v>
      </c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44"/>
      <c r="W203" s="144"/>
      <c r="X203" s="144"/>
      <c r="Y203" s="144"/>
      <c r="Z203" s="144"/>
      <c r="AA203" s="144"/>
      <c r="AB203" s="117"/>
      <c r="AC203" s="144"/>
      <c r="AD203" s="117"/>
      <c r="AE203" s="117"/>
      <c r="AF203" s="117"/>
      <c r="AG203" s="117"/>
      <c r="AH203" s="117"/>
      <c r="AI203" s="117"/>
      <c r="AJ203" s="117"/>
    </row>
    <row r="204" spans="1:36" ht="15">
      <c r="A204" s="110"/>
      <c r="B204" s="102"/>
      <c r="C204" s="102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4"/>
      <c r="W204" s="104"/>
      <c r="X204" s="104"/>
      <c r="Y204" s="104"/>
      <c r="Z204" s="104"/>
      <c r="AA204" s="104"/>
      <c r="AB204" s="103"/>
      <c r="AC204" s="104"/>
      <c r="AD204" s="103"/>
      <c r="AE204" s="103"/>
      <c r="AF204" s="103"/>
      <c r="AG204" s="103"/>
      <c r="AH204" s="103"/>
      <c r="AI204" s="103"/>
      <c r="AJ204" s="17" t="s">
        <v>2</v>
      </c>
    </row>
    <row r="205" spans="1:36" ht="15">
      <c r="A205" s="111" t="s">
        <v>3</v>
      </c>
      <c r="B205" s="123"/>
      <c r="C205" s="124"/>
      <c r="D205" s="125"/>
      <c r="E205" s="126"/>
      <c r="F205" s="125"/>
      <c r="G205" s="127" t="s">
        <v>97</v>
      </c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43"/>
      <c r="U205" s="291"/>
      <c r="V205" s="291"/>
      <c r="W205" s="291"/>
      <c r="X205"/>
      <c r="Y205"/>
      <c r="Z205"/>
      <c r="AA205"/>
      <c r="AB205"/>
      <c r="AC205"/>
      <c r="AD205" s="125"/>
      <c r="AE205" s="292" t="s">
        <v>109</v>
      </c>
      <c r="AF205" s="292"/>
      <c r="AG205" s="292"/>
      <c r="AH205" s="292"/>
      <c r="AI205" s="292"/>
      <c r="AJ205" s="292"/>
    </row>
    <row r="206" spans="1:36" ht="15">
      <c r="A206" s="110"/>
      <c r="B206" s="128"/>
      <c r="C206" s="128"/>
      <c r="D206" s="110"/>
      <c r="E206" s="129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45"/>
      <c r="W206" s="145"/>
      <c r="X206" s="146"/>
      <c r="Y206" s="146"/>
      <c r="Z206" s="146"/>
      <c r="AA206" s="146"/>
      <c r="AB206" s="146"/>
      <c r="AC206" s="146"/>
      <c r="AD206" s="110"/>
      <c r="AE206" s="146"/>
      <c r="AF206" s="146"/>
      <c r="AG206" s="146"/>
      <c r="AH206" s="146"/>
      <c r="AI206" s="146"/>
      <c r="AJ206" s="146"/>
    </row>
    <row r="207" spans="1:36" ht="15">
      <c r="A207" s="110"/>
      <c r="B207" s="130" t="s">
        <v>157</v>
      </c>
      <c r="C207" s="128"/>
      <c r="D207" s="110"/>
      <c r="E207" s="129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45"/>
      <c r="W207" s="145"/>
      <c r="X207"/>
      <c r="Y207"/>
      <c r="Z207"/>
      <c r="AA207"/>
      <c r="AB207"/>
      <c r="AC207"/>
      <c r="AD207" s="149"/>
      <c r="AE207" s="287"/>
      <c r="AF207" s="287"/>
      <c r="AG207" s="287"/>
      <c r="AH207" s="287"/>
      <c r="AI207" s="287"/>
      <c r="AJ207" s="287"/>
    </row>
    <row r="208" spans="1:36" ht="15">
      <c r="A208" s="112" t="s">
        <v>110</v>
      </c>
      <c r="B208" s="131" t="s">
        <v>158</v>
      </c>
      <c r="C208" s="132" t="s">
        <v>159</v>
      </c>
      <c r="D208" s="133"/>
      <c r="E208" s="134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10"/>
      <c r="V208" s="145"/>
      <c r="W208" s="145"/>
      <c r="X208"/>
      <c r="Y208"/>
      <c r="Z208"/>
      <c r="AA208"/>
      <c r="AB208"/>
      <c r="AC208"/>
      <c r="AD208" s="149"/>
      <c r="AE208" s="286">
        <f>'[1]Du lieu LCTT'!BB9</f>
        <v>167543062435</v>
      </c>
      <c r="AF208" s="286"/>
      <c r="AG208" s="286"/>
      <c r="AH208" s="286"/>
      <c r="AI208" s="286"/>
      <c r="AJ208" s="286"/>
    </row>
    <row r="209" spans="1:36" ht="15">
      <c r="A209" s="112" t="s">
        <v>112</v>
      </c>
      <c r="B209" s="131" t="s">
        <v>160</v>
      </c>
      <c r="C209" s="132" t="s">
        <v>161</v>
      </c>
      <c r="D209" s="133"/>
      <c r="E209" s="134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10"/>
      <c r="V209" s="145"/>
      <c r="W209" s="145"/>
      <c r="X209"/>
      <c r="Y209"/>
      <c r="Z209"/>
      <c r="AA209"/>
      <c r="AB209"/>
      <c r="AC209"/>
      <c r="AD209" s="149"/>
      <c r="AE209" s="286">
        <f>'[1]Du lieu LCTT'!BB10</f>
        <v>-134872684607</v>
      </c>
      <c r="AF209" s="286"/>
      <c r="AG209" s="286"/>
      <c r="AH209" s="286"/>
      <c r="AI209" s="286"/>
      <c r="AJ209" s="286"/>
    </row>
    <row r="210" spans="1:36" ht="15">
      <c r="A210" s="112" t="s">
        <v>135</v>
      </c>
      <c r="B210" s="131" t="s">
        <v>162</v>
      </c>
      <c r="C210" s="132" t="s">
        <v>163</v>
      </c>
      <c r="D210" s="133"/>
      <c r="E210" s="134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10"/>
      <c r="V210" s="145"/>
      <c r="W210" s="145"/>
      <c r="X210"/>
      <c r="Y210"/>
      <c r="Z210"/>
      <c r="AA210"/>
      <c r="AB210"/>
      <c r="AC210"/>
      <c r="AD210" s="149"/>
      <c r="AE210" s="286">
        <f>'[1]Du lieu LCTT'!BB11</f>
        <v>-22207951811</v>
      </c>
      <c r="AF210" s="286"/>
      <c r="AG210" s="286"/>
      <c r="AH210" s="286"/>
      <c r="AI210" s="286"/>
      <c r="AJ210" s="286"/>
    </row>
    <row r="211" spans="1:36" ht="15">
      <c r="A211" s="112" t="s">
        <v>136</v>
      </c>
      <c r="B211" s="131" t="s">
        <v>164</v>
      </c>
      <c r="C211" s="132" t="s">
        <v>165</v>
      </c>
      <c r="D211" s="133"/>
      <c r="E211" s="134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10"/>
      <c r="V211" s="145"/>
      <c r="W211" s="145"/>
      <c r="X211"/>
      <c r="Y211"/>
      <c r="Z211"/>
      <c r="AA211"/>
      <c r="AB211"/>
      <c r="AC211"/>
      <c r="AD211" s="149"/>
      <c r="AE211" s="286">
        <f>'[1]Du lieu LCTT'!BB12</f>
        <v>-19664967177</v>
      </c>
      <c r="AF211" s="286"/>
      <c r="AG211" s="286"/>
      <c r="AH211" s="286"/>
      <c r="AI211" s="286"/>
      <c r="AJ211" s="286"/>
    </row>
    <row r="212" spans="1:36" ht="15">
      <c r="A212" s="112" t="s">
        <v>137</v>
      </c>
      <c r="B212" s="131" t="s">
        <v>166</v>
      </c>
      <c r="C212" s="132" t="s">
        <v>167</v>
      </c>
      <c r="D212" s="133"/>
      <c r="E212" s="134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10"/>
      <c r="V212" s="145"/>
      <c r="W212" s="145"/>
      <c r="X212"/>
      <c r="Y212"/>
      <c r="Z212"/>
      <c r="AA212"/>
      <c r="AB212"/>
      <c r="AC212"/>
      <c r="AD212" s="149"/>
      <c r="AE212" s="286">
        <f>'[1]Du lieu LCTT'!BB13</f>
        <v>-2186052838</v>
      </c>
      <c r="AF212" s="286"/>
      <c r="AG212" s="286"/>
      <c r="AH212" s="286"/>
      <c r="AI212" s="286"/>
      <c r="AJ212" s="286"/>
    </row>
    <row r="213" spans="1:36" ht="15">
      <c r="A213" s="112" t="s">
        <v>138</v>
      </c>
      <c r="B213" s="131" t="s">
        <v>168</v>
      </c>
      <c r="C213" s="132" t="s">
        <v>169</v>
      </c>
      <c r="D213" s="133"/>
      <c r="E213" s="134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10"/>
      <c r="V213" s="145"/>
      <c r="W213" s="145"/>
      <c r="X213"/>
      <c r="Y213"/>
      <c r="Z213"/>
      <c r="AA213"/>
      <c r="AB213"/>
      <c r="AC213"/>
      <c r="AD213" s="149"/>
      <c r="AE213" s="286">
        <f>'[1]Du lieu LCTT'!BB14</f>
        <v>119974202732</v>
      </c>
      <c r="AF213" s="286"/>
      <c r="AG213" s="286"/>
      <c r="AH213" s="286"/>
      <c r="AI213" s="286"/>
      <c r="AJ213" s="286"/>
    </row>
    <row r="214" spans="1:36" ht="15">
      <c r="A214" s="112" t="s">
        <v>139</v>
      </c>
      <c r="B214" s="131" t="s">
        <v>170</v>
      </c>
      <c r="C214" s="132" t="s">
        <v>171</v>
      </c>
      <c r="D214" s="133"/>
      <c r="E214" s="134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10"/>
      <c r="V214" s="145"/>
      <c r="W214" s="145"/>
      <c r="X214"/>
      <c r="Y214"/>
      <c r="Z214"/>
      <c r="AA214"/>
      <c r="AB214"/>
      <c r="AC214"/>
      <c r="AD214" s="149"/>
      <c r="AE214" s="286">
        <f>'[1]Du lieu LCTT'!BB15</f>
        <v>-136982917350</v>
      </c>
      <c r="AF214" s="286"/>
      <c r="AG214" s="286"/>
      <c r="AH214" s="286"/>
      <c r="AI214" s="286"/>
      <c r="AJ214" s="286"/>
    </row>
    <row r="215" spans="1:36" ht="15">
      <c r="A215" s="112" t="s">
        <v>140</v>
      </c>
      <c r="B215" s="135" t="s">
        <v>172</v>
      </c>
      <c r="C215" s="136"/>
      <c r="D215" s="110"/>
      <c r="E215" s="137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45"/>
      <c r="W215" s="145"/>
      <c r="X215"/>
      <c r="Y215"/>
      <c r="Z215"/>
      <c r="AA215"/>
      <c r="AB215"/>
      <c r="AC215"/>
      <c r="AD215" s="150"/>
      <c r="AE215" s="290">
        <f>SUBTOTAL(9,AE208:AE214)</f>
        <v>-28397308616</v>
      </c>
      <c r="AF215" s="290"/>
      <c r="AG215" s="290"/>
      <c r="AH215" s="290"/>
      <c r="AI215" s="290"/>
      <c r="AJ215" s="290"/>
    </row>
    <row r="216" spans="1:36" ht="15">
      <c r="A216" s="112"/>
      <c r="B216" s="138"/>
      <c r="C216" s="128"/>
      <c r="D216" s="110"/>
      <c r="E216" s="137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45"/>
      <c r="W216" s="145"/>
      <c r="X216"/>
      <c r="Y216"/>
      <c r="Z216"/>
      <c r="AA216"/>
      <c r="AB216"/>
      <c r="AC216"/>
      <c r="AD216" s="149"/>
      <c r="AE216" s="288"/>
      <c r="AF216" s="288"/>
      <c r="AG216" s="288"/>
      <c r="AH216" s="288"/>
      <c r="AI216" s="288"/>
      <c r="AJ216" s="288"/>
    </row>
    <row r="217" spans="1:36" ht="15">
      <c r="A217" s="112"/>
      <c r="B217" s="130" t="s">
        <v>173</v>
      </c>
      <c r="C217" s="128"/>
      <c r="D217" s="110"/>
      <c r="E217" s="129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45"/>
      <c r="W217" s="145"/>
      <c r="X217"/>
      <c r="Y217"/>
      <c r="Z217"/>
      <c r="AA217"/>
      <c r="AB217"/>
      <c r="AC217"/>
      <c r="AD217" s="149"/>
      <c r="AE217" s="287"/>
      <c r="AF217" s="287"/>
      <c r="AG217" s="287"/>
      <c r="AH217" s="287"/>
      <c r="AI217" s="287"/>
      <c r="AJ217" s="287"/>
    </row>
    <row r="218" spans="1:36" ht="15">
      <c r="A218" s="112" t="s">
        <v>141</v>
      </c>
      <c r="B218" s="131" t="s">
        <v>158</v>
      </c>
      <c r="C218" s="132" t="s">
        <v>174</v>
      </c>
      <c r="D218" s="133"/>
      <c r="E218" s="134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47"/>
      <c r="W218" s="147"/>
      <c r="X218"/>
      <c r="Y218"/>
      <c r="Z218"/>
      <c r="AA218"/>
      <c r="AB218"/>
      <c r="AC218"/>
      <c r="AD218" s="149"/>
      <c r="AE218" s="286">
        <f>'[1]Du lieu LCTT'!BB19</f>
        <v>-49965206680</v>
      </c>
      <c r="AF218" s="286"/>
      <c r="AG218" s="286"/>
      <c r="AH218" s="286"/>
      <c r="AI218" s="286"/>
      <c r="AJ218" s="286"/>
    </row>
    <row r="219" spans="1:36" ht="15">
      <c r="A219" s="112" t="s">
        <v>142</v>
      </c>
      <c r="B219" s="131" t="s">
        <v>160</v>
      </c>
      <c r="C219" s="132" t="s">
        <v>175</v>
      </c>
      <c r="D219" s="133"/>
      <c r="E219" s="134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47"/>
      <c r="W219" s="147"/>
      <c r="X219"/>
      <c r="Y219"/>
      <c r="Z219"/>
      <c r="AA219"/>
      <c r="AB219"/>
      <c r="AC219"/>
      <c r="AD219" s="149"/>
      <c r="AE219" s="286">
        <f>'[1]Du lieu LCTT'!BB20</f>
        <v>217865000</v>
      </c>
      <c r="AF219" s="286"/>
      <c r="AG219" s="286"/>
      <c r="AH219" s="286"/>
      <c r="AI219" s="286"/>
      <c r="AJ219" s="286"/>
    </row>
    <row r="220" spans="1:36" ht="15">
      <c r="A220" s="112" t="s">
        <v>143</v>
      </c>
      <c r="B220" s="131" t="s">
        <v>162</v>
      </c>
      <c r="C220" s="132" t="s">
        <v>176</v>
      </c>
      <c r="D220" s="133"/>
      <c r="E220" s="134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47"/>
      <c r="W220" s="147"/>
      <c r="X220"/>
      <c r="Y220"/>
      <c r="Z220"/>
      <c r="AA220"/>
      <c r="AB220"/>
      <c r="AC220"/>
      <c r="AD220" s="149"/>
      <c r="AE220" s="286">
        <f>'[1]Du lieu LCTT'!BB21</f>
        <v>0</v>
      </c>
      <c r="AF220" s="286"/>
      <c r="AG220" s="286"/>
      <c r="AH220" s="286"/>
      <c r="AI220" s="286"/>
      <c r="AJ220" s="286"/>
    </row>
    <row r="221" spans="1:36" ht="15">
      <c r="A221" s="112" t="s">
        <v>144</v>
      </c>
      <c r="B221" s="131" t="s">
        <v>164</v>
      </c>
      <c r="C221" s="132" t="s">
        <v>177</v>
      </c>
      <c r="D221" s="133"/>
      <c r="E221" s="134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47"/>
      <c r="W221" s="147"/>
      <c r="X221"/>
      <c r="Y221"/>
      <c r="Z221"/>
      <c r="AA221"/>
      <c r="AB221"/>
      <c r="AC221"/>
      <c r="AD221" s="149"/>
      <c r="AE221" s="286">
        <f>'[1]Du lieu LCTT'!BB22</f>
        <v>0</v>
      </c>
      <c r="AF221" s="286"/>
      <c r="AG221" s="286"/>
      <c r="AH221" s="286"/>
      <c r="AI221" s="286"/>
      <c r="AJ221" s="286"/>
    </row>
    <row r="222" spans="1:36" ht="15">
      <c r="A222" s="112" t="s">
        <v>145</v>
      </c>
      <c r="B222" s="131" t="s">
        <v>166</v>
      </c>
      <c r="C222" s="132" t="s">
        <v>178</v>
      </c>
      <c r="D222" s="133"/>
      <c r="E222" s="134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47"/>
      <c r="W222" s="147"/>
      <c r="X222"/>
      <c r="Y222"/>
      <c r="Z222"/>
      <c r="AA222"/>
      <c r="AB222"/>
      <c r="AC222"/>
      <c r="AD222" s="149"/>
      <c r="AE222" s="286">
        <f>'[1]Du lieu LCTT'!BB23</f>
        <v>0</v>
      </c>
      <c r="AF222" s="286"/>
      <c r="AG222" s="286"/>
      <c r="AH222" s="286"/>
      <c r="AI222" s="286"/>
      <c r="AJ222" s="286"/>
    </row>
    <row r="223" spans="1:36" ht="15">
      <c r="A223" s="112" t="s">
        <v>146</v>
      </c>
      <c r="B223" s="131" t="s">
        <v>168</v>
      </c>
      <c r="C223" s="132" t="s">
        <v>179</v>
      </c>
      <c r="D223" s="133"/>
      <c r="E223" s="134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47"/>
      <c r="W223" s="147"/>
      <c r="X223"/>
      <c r="Y223"/>
      <c r="Z223"/>
      <c r="AA223"/>
      <c r="AB223"/>
      <c r="AC223"/>
      <c r="AD223" s="149"/>
      <c r="AE223" s="286">
        <f>'[1]Du lieu LCTT'!BB24</f>
        <v>0</v>
      </c>
      <c r="AF223" s="286"/>
      <c r="AG223" s="286"/>
      <c r="AH223" s="286"/>
      <c r="AI223" s="286"/>
      <c r="AJ223" s="286"/>
    </row>
    <row r="224" spans="1:36" ht="15">
      <c r="A224" s="112" t="s">
        <v>147</v>
      </c>
      <c r="B224" s="131" t="s">
        <v>170</v>
      </c>
      <c r="C224" s="132" t="s">
        <v>180</v>
      </c>
      <c r="D224" s="133"/>
      <c r="E224" s="134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47"/>
      <c r="W224" s="147"/>
      <c r="X224"/>
      <c r="Y224"/>
      <c r="Z224"/>
      <c r="AA224"/>
      <c r="AB224"/>
      <c r="AC224"/>
      <c r="AD224" s="149"/>
      <c r="AE224" s="286">
        <f>'[1]Du lieu LCTT'!BB25</f>
        <v>62549404</v>
      </c>
      <c r="AF224" s="286"/>
      <c r="AG224" s="286"/>
      <c r="AH224" s="286"/>
      <c r="AI224" s="286"/>
      <c r="AJ224" s="286"/>
    </row>
    <row r="225" spans="1:36" ht="15">
      <c r="A225" s="112" t="s">
        <v>140</v>
      </c>
      <c r="B225" s="135" t="s">
        <v>181</v>
      </c>
      <c r="C225" s="139"/>
      <c r="D225" s="110"/>
      <c r="E225" s="14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45"/>
      <c r="W225" s="145"/>
      <c r="X225"/>
      <c r="Y225"/>
      <c r="Z225"/>
      <c r="AA225"/>
      <c r="AB225"/>
      <c r="AC225"/>
      <c r="AD225" s="150"/>
      <c r="AE225" s="290">
        <f>SUBTOTAL(9,AE218:AE224)</f>
        <v>-49684792276</v>
      </c>
      <c r="AF225" s="290"/>
      <c r="AG225" s="290"/>
      <c r="AH225" s="290"/>
      <c r="AI225" s="290"/>
      <c r="AJ225" s="290"/>
    </row>
    <row r="226" spans="1:36" ht="15">
      <c r="A226" s="112"/>
      <c r="B226" s="135"/>
      <c r="C226" s="139"/>
      <c r="D226" s="110"/>
      <c r="E226" s="14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45"/>
      <c r="W226" s="145"/>
      <c r="X226" s="148"/>
      <c r="Y226" s="148"/>
      <c r="Z226" s="148"/>
      <c r="AA226" s="148"/>
      <c r="AB226" s="148"/>
      <c r="AC226" s="148"/>
      <c r="AD226" s="149"/>
      <c r="AE226" s="148"/>
      <c r="AF226" s="148"/>
      <c r="AG226" s="148"/>
      <c r="AH226" s="148"/>
      <c r="AI226" s="148"/>
      <c r="AJ226" s="148"/>
    </row>
    <row r="227" spans="1:36" ht="15">
      <c r="A227" s="112"/>
      <c r="B227" s="130" t="s">
        <v>182</v>
      </c>
      <c r="C227" s="128"/>
      <c r="D227" s="110"/>
      <c r="E227" s="129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45"/>
      <c r="W227" s="145"/>
      <c r="X227"/>
      <c r="Y227"/>
      <c r="Z227"/>
      <c r="AA227"/>
      <c r="AB227"/>
      <c r="AC227"/>
      <c r="AD227" s="149"/>
      <c r="AE227" s="287"/>
      <c r="AF227" s="287"/>
      <c r="AG227" s="287"/>
      <c r="AH227" s="287"/>
      <c r="AI227" s="287"/>
      <c r="AJ227" s="287"/>
    </row>
    <row r="228" spans="1:36" ht="15">
      <c r="A228" s="112" t="s">
        <v>148</v>
      </c>
      <c r="B228" s="131" t="s">
        <v>158</v>
      </c>
      <c r="C228" s="132" t="s">
        <v>183</v>
      </c>
      <c r="D228" s="133"/>
      <c r="E228" s="134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47"/>
      <c r="W228" s="147"/>
      <c r="X228"/>
      <c r="Y228"/>
      <c r="Z228"/>
      <c r="AA228"/>
      <c r="AB228"/>
      <c r="AC228"/>
      <c r="AD228" s="149"/>
      <c r="AE228" s="286">
        <f>'[1]Du lieu LCTT'!BB29</f>
        <v>0</v>
      </c>
      <c r="AF228" s="286"/>
      <c r="AG228" s="286"/>
      <c r="AH228" s="286"/>
      <c r="AI228" s="286"/>
      <c r="AJ228" s="286"/>
    </row>
    <row r="229" spans="1:36" ht="15">
      <c r="A229" s="112" t="s">
        <v>149</v>
      </c>
      <c r="B229" s="131" t="s">
        <v>160</v>
      </c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 s="147"/>
      <c r="X229"/>
      <c r="Y229"/>
      <c r="Z229"/>
      <c r="AA229"/>
      <c r="AB229"/>
      <c r="AC229"/>
      <c r="AD229" s="149"/>
      <c r="AE229" s="286">
        <f>'[1]Du lieu LCTT'!BB30</f>
        <v>-71800000</v>
      </c>
      <c r="AF229" s="286"/>
      <c r="AG229" s="286"/>
      <c r="AH229" s="286"/>
      <c r="AI229" s="286"/>
      <c r="AJ229" s="286"/>
    </row>
    <row r="230" spans="1:36" ht="15">
      <c r="A230" s="112" t="s">
        <v>150</v>
      </c>
      <c r="B230" s="131" t="s">
        <v>162</v>
      </c>
      <c r="C230" s="132" t="s">
        <v>184</v>
      </c>
      <c r="D230" s="133"/>
      <c r="E230" s="134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47"/>
      <c r="W230" s="147"/>
      <c r="X230"/>
      <c r="Y230"/>
      <c r="Z230"/>
      <c r="AA230"/>
      <c r="AB230"/>
      <c r="AC230"/>
      <c r="AD230" s="149"/>
      <c r="AE230" s="286">
        <f>'[1]Du lieu LCTT'!BB31</f>
        <v>183601017479</v>
      </c>
      <c r="AF230" s="286"/>
      <c r="AG230" s="286"/>
      <c r="AH230" s="286"/>
      <c r="AI230" s="286"/>
      <c r="AJ230" s="286"/>
    </row>
    <row r="231" spans="1:36" ht="15">
      <c r="A231" s="112" t="s">
        <v>151</v>
      </c>
      <c r="B231" s="131" t="s">
        <v>164</v>
      </c>
      <c r="C231" s="132" t="s">
        <v>185</v>
      </c>
      <c r="D231" s="133"/>
      <c r="E231" s="134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47"/>
      <c r="W231" s="147"/>
      <c r="X231"/>
      <c r="Y231"/>
      <c r="Z231"/>
      <c r="AA231"/>
      <c r="AB231"/>
      <c r="AC231"/>
      <c r="AD231" s="149"/>
      <c r="AE231" s="286">
        <f>'[1]Du lieu LCTT'!BB32</f>
        <v>-106439464260</v>
      </c>
      <c r="AF231" s="286"/>
      <c r="AG231" s="286"/>
      <c r="AH231" s="286"/>
      <c r="AI231" s="286"/>
      <c r="AJ231" s="286"/>
    </row>
    <row r="232" spans="1:36" ht="15">
      <c r="A232" s="112" t="s">
        <v>152</v>
      </c>
      <c r="B232" s="131" t="s">
        <v>166</v>
      </c>
      <c r="C232" s="132" t="s">
        <v>186</v>
      </c>
      <c r="D232" s="133"/>
      <c r="E232" s="134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47"/>
      <c r="W232" s="147"/>
      <c r="X232"/>
      <c r="Y232"/>
      <c r="Z232"/>
      <c r="AA232"/>
      <c r="AB232"/>
      <c r="AC232"/>
      <c r="AD232" s="149"/>
      <c r="AE232" s="286">
        <f>'[1]Du lieu LCTT'!BB33</f>
        <v>0</v>
      </c>
      <c r="AF232" s="286"/>
      <c r="AG232" s="286"/>
      <c r="AH232" s="286"/>
      <c r="AI232" s="286"/>
      <c r="AJ232" s="286"/>
    </row>
    <row r="233" spans="1:36" ht="15">
      <c r="A233" s="112" t="s">
        <v>153</v>
      </c>
      <c r="B233" s="131" t="s">
        <v>168</v>
      </c>
      <c r="C233" s="132" t="s">
        <v>187</v>
      </c>
      <c r="D233" s="133"/>
      <c r="E233" s="134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47"/>
      <c r="W233" s="147"/>
      <c r="X233"/>
      <c r="Y233"/>
      <c r="Z233"/>
      <c r="AA233"/>
      <c r="AB233"/>
      <c r="AC233"/>
      <c r="AD233" s="149"/>
      <c r="AE233" s="286">
        <f>'[1]Du lieu LCTT'!BB34</f>
        <v>-2633275642</v>
      </c>
      <c r="AF233" s="286"/>
      <c r="AG233" s="286"/>
      <c r="AH233" s="286"/>
      <c r="AI233" s="286"/>
      <c r="AJ233" s="286"/>
    </row>
    <row r="234" spans="1:36" ht="15">
      <c r="A234" s="112" t="s">
        <v>154</v>
      </c>
      <c r="B234" s="135" t="s">
        <v>188</v>
      </c>
      <c r="C234" s="136"/>
      <c r="D234" s="110"/>
      <c r="E234" s="137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45"/>
      <c r="W234" s="145"/>
      <c r="X234"/>
      <c r="Y234"/>
      <c r="Z234"/>
      <c r="AA234"/>
      <c r="AB234"/>
      <c r="AC234"/>
      <c r="AD234" s="150"/>
      <c r="AE234" s="290">
        <f>SUBTOTAL(9,AE228:AE233)</f>
        <v>74456477577</v>
      </c>
      <c r="AF234" s="290"/>
      <c r="AG234" s="290"/>
      <c r="AH234" s="290"/>
      <c r="AI234" s="290"/>
      <c r="AJ234" s="290"/>
    </row>
    <row r="235" spans="1:36" ht="15">
      <c r="A235" s="113"/>
      <c r="B235" s="139"/>
      <c r="C235" s="139"/>
      <c r="D235" s="110"/>
      <c r="E235" s="14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45"/>
      <c r="W235" s="145"/>
      <c r="X235"/>
      <c r="Y235"/>
      <c r="Z235"/>
      <c r="AA235"/>
      <c r="AB235"/>
      <c r="AC235"/>
      <c r="AD235" s="149"/>
      <c r="AE235" s="288"/>
      <c r="AF235" s="288"/>
      <c r="AG235" s="288"/>
      <c r="AH235" s="288"/>
      <c r="AI235" s="288"/>
      <c r="AJ235" s="288"/>
    </row>
    <row r="236" spans="1:36" ht="15">
      <c r="A236" s="114">
        <v>50</v>
      </c>
      <c r="B236" s="130" t="s">
        <v>189</v>
      </c>
      <c r="C236" s="128"/>
      <c r="D236" s="110"/>
      <c r="E236" s="129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45"/>
      <c r="W236" s="145"/>
      <c r="X236"/>
      <c r="Y236"/>
      <c r="Z236"/>
      <c r="AA236"/>
      <c r="AB236"/>
      <c r="AC236"/>
      <c r="AD236" s="149"/>
      <c r="AE236" s="289">
        <f>AE234+AE225+AE215</f>
        <v>-3625623315</v>
      </c>
      <c r="AF236" s="289"/>
      <c r="AG236" s="289"/>
      <c r="AH236" s="289"/>
      <c r="AI236" s="289"/>
      <c r="AJ236" s="289"/>
    </row>
    <row r="237" spans="1:36" ht="15">
      <c r="A237" s="113"/>
      <c r="B237" s="128"/>
      <c r="C237" s="128"/>
      <c r="D237" s="110"/>
      <c r="E237" s="137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45"/>
      <c r="W237" s="145"/>
      <c r="X237"/>
      <c r="Y237"/>
      <c r="Z237"/>
      <c r="AA237"/>
      <c r="AB237"/>
      <c r="AC237"/>
      <c r="AD237" s="149"/>
      <c r="AE237" s="288"/>
      <c r="AF237" s="288"/>
      <c r="AG237" s="288"/>
      <c r="AH237" s="288"/>
      <c r="AI237" s="288"/>
      <c r="AJ237" s="288"/>
    </row>
    <row r="238" spans="1:36" ht="15">
      <c r="A238" s="114">
        <v>60</v>
      </c>
      <c r="B238" s="130" t="s">
        <v>190</v>
      </c>
      <c r="C238" s="128"/>
      <c r="D238" s="110"/>
      <c r="E238" s="129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45"/>
      <c r="W238" s="145"/>
      <c r="X238"/>
      <c r="Y238"/>
      <c r="Z238"/>
      <c r="AA238"/>
      <c r="AB238"/>
      <c r="AC238"/>
      <c r="AD238" s="149"/>
      <c r="AE238" s="287">
        <v>7722245526</v>
      </c>
      <c r="AF238" s="287"/>
      <c r="AG238" s="287"/>
      <c r="AH238" s="287"/>
      <c r="AI238" s="287"/>
      <c r="AJ238" s="287"/>
    </row>
    <row r="239" spans="1:36" ht="15">
      <c r="A239" s="114">
        <v>61</v>
      </c>
      <c r="B239" s="136" t="s">
        <v>191</v>
      </c>
      <c r="C239" s="141"/>
      <c r="D239" s="110"/>
      <c r="E239" s="137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45"/>
      <c r="W239" s="145"/>
      <c r="X239"/>
      <c r="Y239"/>
      <c r="Z239"/>
      <c r="AA239"/>
      <c r="AB239"/>
      <c r="AC239"/>
      <c r="AD239" s="149"/>
      <c r="AE239" s="286">
        <f>'[1]Du lieu LCTT'!BB40</f>
        <v>-1563996</v>
      </c>
      <c r="AF239" s="286"/>
      <c r="AG239" s="286"/>
      <c r="AH239" s="286"/>
      <c r="AI239" s="286"/>
      <c r="AJ239" s="286"/>
    </row>
    <row r="240" spans="1:36" ht="15">
      <c r="A240" s="114">
        <v>70</v>
      </c>
      <c r="B240" s="130" t="s">
        <v>192</v>
      </c>
      <c r="C240" s="128"/>
      <c r="D240" s="110"/>
      <c r="E240" s="129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03"/>
      <c r="U240" s="110"/>
      <c r="V240" s="110"/>
      <c r="W240" s="145"/>
      <c r="X240"/>
      <c r="Y240"/>
      <c r="Z240"/>
      <c r="AA240"/>
      <c r="AB240"/>
      <c r="AC240"/>
      <c r="AD240" s="149"/>
      <c r="AE240" s="287">
        <f>AE236+AE238+AE239</f>
        <v>4095058215</v>
      </c>
      <c r="AF240" s="287"/>
      <c r="AG240" s="287"/>
      <c r="AH240" s="287"/>
      <c r="AI240" s="287"/>
      <c r="AJ240" s="287"/>
    </row>
    <row r="241" spans="1:3" ht="15">
      <c r="A241" s="115"/>
      <c r="B241" s="142"/>
      <c r="C241" s="142"/>
    </row>
    <row r="242" spans="1:29" ht="15">
      <c r="A242" s="8"/>
      <c r="AC242" s="68" t="str">
        <f>'[1]Danh mục'!$B$10</f>
        <v>Yên Bái, ngày 14 tháng 04 năm 2008</v>
      </c>
    </row>
    <row r="243" spans="1:29" ht="15">
      <c r="A243" s="8"/>
      <c r="H243" s="69" t="s">
        <v>104</v>
      </c>
      <c r="S243" s="69" t="s">
        <v>105</v>
      </c>
      <c r="AC243" s="70" t="s">
        <v>106</v>
      </c>
    </row>
    <row r="244" ht="15">
      <c r="A244" s="8"/>
    </row>
    <row r="245" ht="15">
      <c r="A245" s="8"/>
    </row>
    <row r="246" ht="15">
      <c r="A246" s="8"/>
    </row>
    <row r="247" ht="15">
      <c r="A247" s="8"/>
    </row>
    <row r="248" ht="15">
      <c r="A248" s="8"/>
    </row>
    <row r="249" ht="15">
      <c r="A249" s="8"/>
    </row>
    <row r="250" spans="1:36" ht="15">
      <c r="A250" s="6"/>
      <c r="D250" s="71"/>
      <c r="E250" s="71"/>
      <c r="F250" s="71"/>
      <c r="G250" s="71"/>
      <c r="H250" s="69" t="str">
        <f>'[1]Danh mục'!$B$13</f>
        <v>Nguyễn Thị Tiến</v>
      </c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69" t="str">
        <f>'[1]Danh mục'!$B$12</f>
        <v>Vũ Thanh Nghị </v>
      </c>
      <c r="T250" s="71"/>
      <c r="U250" s="71"/>
      <c r="V250" s="72"/>
      <c r="W250" s="72"/>
      <c r="X250" s="72"/>
      <c r="Y250" s="72"/>
      <c r="Z250" s="72"/>
      <c r="AA250" s="72"/>
      <c r="AB250" s="71"/>
      <c r="AC250" s="70" t="str">
        <f>'[1]Danh mục'!$B$11</f>
        <v>Nguyễn Tường Thuật</v>
      </c>
      <c r="AD250" s="71"/>
      <c r="AE250" s="71"/>
      <c r="AF250" s="71"/>
      <c r="AG250" s="71"/>
      <c r="AH250" s="71"/>
      <c r="AI250" s="71"/>
      <c r="AJ250" s="71"/>
    </row>
    <row r="251" spans="1:3" ht="15">
      <c r="A251" s="115"/>
      <c r="B251" s="142"/>
      <c r="C251" s="142"/>
    </row>
    <row r="252" spans="1:3" ht="15">
      <c r="A252" s="115"/>
      <c r="B252" s="142"/>
      <c r="C252" s="142"/>
    </row>
    <row r="253" spans="1:3" ht="15">
      <c r="A253" s="115"/>
      <c r="B253" s="142"/>
      <c r="C253" s="142"/>
    </row>
    <row r="254" spans="1:3" ht="15">
      <c r="A254" s="115"/>
      <c r="B254" s="142"/>
      <c r="C254" s="142"/>
    </row>
    <row r="255" spans="1:3" ht="15">
      <c r="A255" s="115"/>
      <c r="B255" s="142"/>
      <c r="C255" s="142"/>
    </row>
    <row r="256" spans="1:3" ht="15">
      <c r="A256" s="115"/>
      <c r="B256" s="142"/>
      <c r="C256" s="142"/>
    </row>
    <row r="257" spans="1:3" ht="15">
      <c r="A257" s="115"/>
      <c r="B257" s="142"/>
      <c r="C257" s="142"/>
    </row>
    <row r="258" spans="1:3" ht="15">
      <c r="A258" s="115"/>
      <c r="B258" s="142"/>
      <c r="C258" s="142"/>
    </row>
    <row r="259" spans="1:3" ht="15">
      <c r="A259" s="115"/>
      <c r="B259" s="142"/>
      <c r="C259" s="142"/>
    </row>
    <row r="260" spans="1:3" ht="15">
      <c r="A260" s="115"/>
      <c r="B260" s="142"/>
      <c r="C260" s="142"/>
    </row>
    <row r="261" spans="1:3" ht="15">
      <c r="A261" s="115"/>
      <c r="B261" s="142"/>
      <c r="C261" s="142"/>
    </row>
    <row r="262" spans="1:3" ht="15">
      <c r="A262" s="115"/>
      <c r="B262" s="142"/>
      <c r="C262" s="142"/>
    </row>
    <row r="263" spans="1:3" ht="15">
      <c r="A263" s="115"/>
      <c r="B263" s="142"/>
      <c r="C263" s="142"/>
    </row>
    <row r="264" spans="2:3" ht="15">
      <c r="B264" s="142"/>
      <c r="C264" s="142"/>
    </row>
    <row r="265" spans="2:3" ht="15">
      <c r="B265" s="142"/>
      <c r="C265" s="142"/>
    </row>
    <row r="266" spans="2:3" ht="15">
      <c r="B266" s="142"/>
      <c r="C266" s="142"/>
    </row>
    <row r="267" spans="2:3" ht="15">
      <c r="B267" s="142"/>
      <c r="C267" s="142"/>
    </row>
    <row r="268" spans="2:3" ht="15">
      <c r="B268" s="142"/>
      <c r="C268" s="142"/>
    </row>
    <row r="269" spans="2:3" ht="15">
      <c r="B269" s="142"/>
      <c r="C269" s="142"/>
    </row>
    <row r="270" spans="2:3" ht="15">
      <c r="B270" s="142"/>
      <c r="C270" s="142"/>
    </row>
    <row r="271" spans="2:3" ht="15">
      <c r="B271" s="142"/>
      <c r="C271" s="142"/>
    </row>
    <row r="272" spans="2:3" ht="15">
      <c r="B272" s="142"/>
      <c r="C272" s="142"/>
    </row>
    <row r="273" spans="2:3" ht="15">
      <c r="B273" s="142"/>
      <c r="C273" s="142"/>
    </row>
    <row r="274" spans="2:3" ht="15">
      <c r="B274" s="142"/>
      <c r="C274" s="142"/>
    </row>
    <row r="275" spans="2:3" ht="15">
      <c r="B275" s="142"/>
      <c r="C275" s="142"/>
    </row>
    <row r="276" spans="2:3" ht="15">
      <c r="B276" s="142"/>
      <c r="C276" s="142"/>
    </row>
    <row r="277" spans="2:3" ht="15">
      <c r="B277" s="142"/>
      <c r="C277" s="142"/>
    </row>
    <row r="278" spans="2:3" ht="15">
      <c r="B278" s="142"/>
      <c r="C278" s="142"/>
    </row>
    <row r="279" spans="2:3" ht="15">
      <c r="B279" s="142"/>
      <c r="C279" s="142"/>
    </row>
    <row r="280" spans="2:3" ht="15">
      <c r="B280" s="142"/>
      <c r="C280" s="142"/>
    </row>
    <row r="281" spans="2:3" ht="15">
      <c r="B281" s="142"/>
      <c r="C281" s="142"/>
    </row>
    <row r="282" spans="2:3" ht="15">
      <c r="B282" s="142"/>
      <c r="C282" s="142"/>
    </row>
    <row r="283" spans="2:3" ht="15">
      <c r="B283" s="142"/>
      <c r="C283" s="142"/>
    </row>
    <row r="284" spans="2:3" ht="15">
      <c r="B284" s="142"/>
      <c r="C284" s="142"/>
    </row>
    <row r="285" spans="2:3" ht="15">
      <c r="B285" s="142"/>
      <c r="C285" s="142"/>
    </row>
    <row r="286" spans="2:3" ht="15">
      <c r="B286" s="142"/>
      <c r="C286" s="142"/>
    </row>
    <row r="287" spans="2:3" ht="15">
      <c r="B287" s="142"/>
      <c r="C287" s="142"/>
    </row>
  </sheetData>
  <mergeCells count="452">
    <mergeCell ref="R6:T6"/>
    <mergeCell ref="V6:AB6"/>
    <mergeCell ref="AD6:AJ6"/>
    <mergeCell ref="R7:T7"/>
    <mergeCell ref="V7:AB7"/>
    <mergeCell ref="AD7:AJ7"/>
    <mergeCell ref="R8:T8"/>
    <mergeCell ref="V8:AB8"/>
    <mergeCell ref="AD8:AJ8"/>
    <mergeCell ref="R9:T9"/>
    <mergeCell ref="V9:AB9"/>
    <mergeCell ref="AD9:AJ9"/>
    <mergeCell ref="R10:T10"/>
    <mergeCell ref="V10:AB10"/>
    <mergeCell ref="AD10:AJ10"/>
    <mergeCell ref="R11:T11"/>
    <mergeCell ref="V11:AB11"/>
    <mergeCell ref="AD11:AJ11"/>
    <mergeCell ref="R12:T12"/>
    <mergeCell ref="V12:AB12"/>
    <mergeCell ref="AD12:AJ12"/>
    <mergeCell ref="R13:T13"/>
    <mergeCell ref="V13:AB13"/>
    <mergeCell ref="AD13:AJ13"/>
    <mergeCell ref="R14:T14"/>
    <mergeCell ref="V14:AB14"/>
    <mergeCell ref="AD14:AJ14"/>
    <mergeCell ref="R15:T15"/>
    <mergeCell ref="V15:AB15"/>
    <mergeCell ref="AD15:AJ15"/>
    <mergeCell ref="R16:T16"/>
    <mergeCell ref="V16:AB16"/>
    <mergeCell ref="AD16:AJ16"/>
    <mergeCell ref="R17:T17"/>
    <mergeCell ref="V17:AB17"/>
    <mergeCell ref="AD17:AJ17"/>
    <mergeCell ref="R18:T18"/>
    <mergeCell ref="V18:AB18"/>
    <mergeCell ref="AD18:AJ18"/>
    <mergeCell ref="R19:T19"/>
    <mergeCell ref="V19:AB19"/>
    <mergeCell ref="AD19:AJ19"/>
    <mergeCell ref="R20:T20"/>
    <mergeCell ref="V20:AB20"/>
    <mergeCell ref="AD20:AJ20"/>
    <mergeCell ref="R21:T21"/>
    <mergeCell ref="V21:AB21"/>
    <mergeCell ref="AD21:AJ21"/>
    <mergeCell ref="R22:T22"/>
    <mergeCell ref="V22:AB22"/>
    <mergeCell ref="AD22:AJ22"/>
    <mergeCell ref="R23:T23"/>
    <mergeCell ref="V23:AB23"/>
    <mergeCell ref="AD23:AJ23"/>
    <mergeCell ref="R24:T24"/>
    <mergeCell ref="V24:AB24"/>
    <mergeCell ref="AD24:AJ24"/>
    <mergeCell ref="R25:T25"/>
    <mergeCell ref="V25:AB25"/>
    <mergeCell ref="AD25:AJ25"/>
    <mergeCell ref="R26:T26"/>
    <mergeCell ref="V26:AB26"/>
    <mergeCell ref="AD26:AJ26"/>
    <mergeCell ref="R27:T27"/>
    <mergeCell ref="V27:AB27"/>
    <mergeCell ref="AD27:AJ27"/>
    <mergeCell ref="R28:T28"/>
    <mergeCell ref="V28:AB28"/>
    <mergeCell ref="AD28:AJ28"/>
    <mergeCell ref="R29:T29"/>
    <mergeCell ref="V29:AB29"/>
    <mergeCell ref="AD29:AJ29"/>
    <mergeCell ref="R30:T30"/>
    <mergeCell ref="V30:AB30"/>
    <mergeCell ref="AD30:AJ30"/>
    <mergeCell ref="R31:T31"/>
    <mergeCell ref="V31:AB31"/>
    <mergeCell ref="AD31:AJ31"/>
    <mergeCell ref="R32:T32"/>
    <mergeCell ref="V32:AB32"/>
    <mergeCell ref="AD32:AJ32"/>
    <mergeCell ref="R33:T33"/>
    <mergeCell ref="V33:AB33"/>
    <mergeCell ref="AD33:AJ33"/>
    <mergeCell ref="R34:T34"/>
    <mergeCell ref="V34:AB34"/>
    <mergeCell ref="AD34:AJ34"/>
    <mergeCell ref="R35:T35"/>
    <mergeCell ref="V35:AB35"/>
    <mergeCell ref="AD35:AJ35"/>
    <mergeCell ref="R36:T36"/>
    <mergeCell ref="V36:AB36"/>
    <mergeCell ref="AD36:AJ36"/>
    <mergeCell ref="R37:T37"/>
    <mergeCell ref="V37:AB37"/>
    <mergeCell ref="AD37:AJ37"/>
    <mergeCell ref="R38:T38"/>
    <mergeCell ref="V38:AB38"/>
    <mergeCell ref="AD38:AJ38"/>
    <mergeCell ref="R39:T39"/>
    <mergeCell ref="V39:AB39"/>
    <mergeCell ref="AD39:AJ39"/>
    <mergeCell ref="V40:AB40"/>
    <mergeCell ref="AD40:AJ40"/>
    <mergeCell ref="R41:T41"/>
    <mergeCell ref="V41:AB41"/>
    <mergeCell ref="AD41:AJ41"/>
    <mergeCell ref="R42:T42"/>
    <mergeCell ref="V42:AB42"/>
    <mergeCell ref="AD42:AJ42"/>
    <mergeCell ref="R43:T43"/>
    <mergeCell ref="V43:AB43"/>
    <mergeCell ref="AD43:AJ43"/>
    <mergeCell ref="R44:T44"/>
    <mergeCell ref="V44:AB44"/>
    <mergeCell ref="AD44:AJ44"/>
    <mergeCell ref="R45:T45"/>
    <mergeCell ref="V45:AB45"/>
    <mergeCell ref="AD45:AJ45"/>
    <mergeCell ref="R46:T46"/>
    <mergeCell ref="V46:AB46"/>
    <mergeCell ref="AD46:AJ46"/>
    <mergeCell ref="R47:T47"/>
    <mergeCell ref="V47:AB47"/>
    <mergeCell ref="AD47:AJ47"/>
    <mergeCell ref="R48:T48"/>
    <mergeCell ref="V48:AB48"/>
    <mergeCell ref="AD48:AJ48"/>
    <mergeCell ref="R49:T49"/>
    <mergeCell ref="V49:AB49"/>
    <mergeCell ref="AD49:AJ49"/>
    <mergeCell ref="R50:T50"/>
    <mergeCell ref="V50:AB50"/>
    <mergeCell ref="AD50:AJ50"/>
    <mergeCell ref="R51:T51"/>
    <mergeCell ref="V51:AB51"/>
    <mergeCell ref="AD51:AJ51"/>
    <mergeCell ref="R52:T52"/>
    <mergeCell ref="V52:AB52"/>
    <mergeCell ref="AD52:AJ52"/>
    <mergeCell ref="R53:T53"/>
    <mergeCell ref="V53:AB53"/>
    <mergeCell ref="AD53:AJ53"/>
    <mergeCell ref="R54:T54"/>
    <mergeCell ref="V54:AB54"/>
    <mergeCell ref="AD54:AJ54"/>
    <mergeCell ref="R55:T55"/>
    <mergeCell ref="V55:AB55"/>
    <mergeCell ref="AD55:AJ55"/>
    <mergeCell ref="R56:T56"/>
    <mergeCell ref="V56:AB56"/>
    <mergeCell ref="AD56:AJ56"/>
    <mergeCell ref="R57:T57"/>
    <mergeCell ref="V57:AB57"/>
    <mergeCell ref="AD57:AJ57"/>
    <mergeCell ref="R58:T58"/>
    <mergeCell ref="V58:AB58"/>
    <mergeCell ref="AD58:AJ58"/>
    <mergeCell ref="R59:T59"/>
    <mergeCell ref="V59:AB59"/>
    <mergeCell ref="AD59:AJ59"/>
    <mergeCell ref="R60:T60"/>
    <mergeCell ref="V60:AB60"/>
    <mergeCell ref="AD60:AJ60"/>
    <mergeCell ref="R61:T61"/>
    <mergeCell ref="V61:AB61"/>
    <mergeCell ref="AD61:AJ61"/>
    <mergeCell ref="R62:T62"/>
    <mergeCell ref="V62:AB62"/>
    <mergeCell ref="AD62:AJ62"/>
    <mergeCell ref="R63:T63"/>
    <mergeCell ref="V63:AB63"/>
    <mergeCell ref="AD63:AJ63"/>
    <mergeCell ref="R64:T64"/>
    <mergeCell ref="V64:AB64"/>
    <mergeCell ref="AD64:AJ64"/>
    <mergeCell ref="R65:T65"/>
    <mergeCell ref="V65:AB65"/>
    <mergeCell ref="AD65:AJ65"/>
    <mergeCell ref="R67:T67"/>
    <mergeCell ref="V67:AB67"/>
    <mergeCell ref="AD67:AJ67"/>
    <mergeCell ref="R68:T68"/>
    <mergeCell ref="V68:AB68"/>
    <mergeCell ref="AD68:AJ68"/>
    <mergeCell ref="R69:T69"/>
    <mergeCell ref="V69:AB69"/>
    <mergeCell ref="AD69:AJ69"/>
    <mergeCell ref="R70:T70"/>
    <mergeCell ref="V70:AB70"/>
    <mergeCell ref="AD70:AJ70"/>
    <mergeCell ref="R71:T71"/>
    <mergeCell ref="V71:AB71"/>
    <mergeCell ref="AD71:AJ71"/>
    <mergeCell ref="R72:T72"/>
    <mergeCell ref="V72:AB72"/>
    <mergeCell ref="AD72:AJ72"/>
    <mergeCell ref="R73:T73"/>
    <mergeCell ref="V73:AB73"/>
    <mergeCell ref="AD73:AJ73"/>
    <mergeCell ref="R77:T77"/>
    <mergeCell ref="V77:AB77"/>
    <mergeCell ref="AD77:AJ77"/>
    <mergeCell ref="R78:T78"/>
    <mergeCell ref="V78:AB78"/>
    <mergeCell ref="AD78:AJ78"/>
    <mergeCell ref="R79:T79"/>
    <mergeCell ref="V79:AB79"/>
    <mergeCell ref="AD79:AJ79"/>
    <mergeCell ref="R80:T80"/>
    <mergeCell ref="V80:AB80"/>
    <mergeCell ref="AD80:AJ80"/>
    <mergeCell ref="R81:T81"/>
    <mergeCell ref="V81:AB81"/>
    <mergeCell ref="AD81:AJ81"/>
    <mergeCell ref="R82:T82"/>
    <mergeCell ref="V82:AB82"/>
    <mergeCell ref="AD82:AJ82"/>
    <mergeCell ref="R83:T83"/>
    <mergeCell ref="V83:AB83"/>
    <mergeCell ref="AD83:AJ83"/>
    <mergeCell ref="R84:T84"/>
    <mergeCell ref="V84:AB84"/>
    <mergeCell ref="AD84:AJ84"/>
    <mergeCell ref="R85:T85"/>
    <mergeCell ref="V85:AB85"/>
    <mergeCell ref="AD85:AJ85"/>
    <mergeCell ref="R86:T86"/>
    <mergeCell ref="V86:AB86"/>
    <mergeCell ref="AD86:AJ86"/>
    <mergeCell ref="R87:T87"/>
    <mergeCell ref="V87:AB87"/>
    <mergeCell ref="AD87:AJ87"/>
    <mergeCell ref="R88:T88"/>
    <mergeCell ref="V88:AB88"/>
    <mergeCell ref="AD88:AJ88"/>
    <mergeCell ref="R89:T89"/>
    <mergeCell ref="V89:AB89"/>
    <mergeCell ref="AD89:AJ89"/>
    <mergeCell ref="R91:T91"/>
    <mergeCell ref="V91:AB91"/>
    <mergeCell ref="AD91:AJ91"/>
    <mergeCell ref="V92:AB92"/>
    <mergeCell ref="AD92:AJ92"/>
    <mergeCell ref="R93:T93"/>
    <mergeCell ref="V93:AB93"/>
    <mergeCell ref="AD93:AJ93"/>
    <mergeCell ref="R94:T94"/>
    <mergeCell ref="V94:AB94"/>
    <mergeCell ref="AD94:AJ94"/>
    <mergeCell ref="R95:T95"/>
    <mergeCell ref="V95:AB95"/>
    <mergeCell ref="AD95:AJ95"/>
    <mergeCell ref="R96:T96"/>
    <mergeCell ref="V96:AB96"/>
    <mergeCell ref="AD96:AJ96"/>
    <mergeCell ref="R97:T97"/>
    <mergeCell ref="V97:AB97"/>
    <mergeCell ref="AD97:AJ97"/>
    <mergeCell ref="R98:T98"/>
    <mergeCell ref="V98:AB98"/>
    <mergeCell ref="AD98:AJ98"/>
    <mergeCell ref="R99:T99"/>
    <mergeCell ref="V99:AB99"/>
    <mergeCell ref="AD99:AJ99"/>
    <mergeCell ref="V100:AB100"/>
    <mergeCell ref="AD100:AJ100"/>
    <mergeCell ref="V101:AB101"/>
    <mergeCell ref="AD101:AJ101"/>
    <mergeCell ref="R102:T102"/>
    <mergeCell ref="V102:AB102"/>
    <mergeCell ref="AD102:AJ102"/>
    <mergeCell ref="R103:T103"/>
    <mergeCell ref="V103:AB103"/>
    <mergeCell ref="AD103:AJ103"/>
    <mergeCell ref="R104:T104"/>
    <mergeCell ref="V104:AB104"/>
    <mergeCell ref="AD104:AJ104"/>
    <mergeCell ref="R105:T105"/>
    <mergeCell ref="V105:AB105"/>
    <mergeCell ref="AD105:AJ105"/>
    <mergeCell ref="R106:T106"/>
    <mergeCell ref="V106:AB106"/>
    <mergeCell ref="AD106:AJ106"/>
    <mergeCell ref="R107:T107"/>
    <mergeCell ref="V107:AB107"/>
    <mergeCell ref="AD107:AJ107"/>
    <mergeCell ref="R108:T108"/>
    <mergeCell ref="V108:AB108"/>
    <mergeCell ref="AD108:AJ108"/>
    <mergeCell ref="V109:AB109"/>
    <mergeCell ref="AD109:AJ109"/>
    <mergeCell ref="R110:T110"/>
    <mergeCell ref="V110:AB110"/>
    <mergeCell ref="AD110:AJ110"/>
    <mergeCell ref="R111:T111"/>
    <mergeCell ref="V111:AB111"/>
    <mergeCell ref="AD111:AJ111"/>
    <mergeCell ref="R112:T112"/>
    <mergeCell ref="V112:AB112"/>
    <mergeCell ref="AD112:AJ112"/>
    <mergeCell ref="R113:T113"/>
    <mergeCell ref="V113:AB113"/>
    <mergeCell ref="AD113:AJ113"/>
    <mergeCell ref="R114:T114"/>
    <mergeCell ref="V114:AB114"/>
    <mergeCell ref="AD114:AJ114"/>
    <mergeCell ref="R115:T115"/>
    <mergeCell ref="V115:AB115"/>
    <mergeCell ref="AD115:AJ115"/>
    <mergeCell ref="V116:AB116"/>
    <mergeCell ref="AD116:AJ116"/>
    <mergeCell ref="R117:T117"/>
    <mergeCell ref="V117:AB117"/>
    <mergeCell ref="AD117:AJ117"/>
    <mergeCell ref="R118:T118"/>
    <mergeCell ref="V118:AB118"/>
    <mergeCell ref="AD118:AJ118"/>
    <mergeCell ref="R119:T119"/>
    <mergeCell ref="V119:AB119"/>
    <mergeCell ref="AD119:AJ119"/>
    <mergeCell ref="R120:T120"/>
    <mergeCell ref="V120:AB120"/>
    <mergeCell ref="AD120:AJ120"/>
    <mergeCell ref="R121:T121"/>
    <mergeCell ref="V121:AB121"/>
    <mergeCell ref="AD121:AJ121"/>
    <mergeCell ref="R122:T122"/>
    <mergeCell ref="V122:AB122"/>
    <mergeCell ref="AD122:AJ122"/>
    <mergeCell ref="R123:T123"/>
    <mergeCell ref="V123:AB123"/>
    <mergeCell ref="AD123:AJ123"/>
    <mergeCell ref="R128:T128"/>
    <mergeCell ref="V128:AB128"/>
    <mergeCell ref="AD128:AJ128"/>
    <mergeCell ref="V129:AB129"/>
    <mergeCell ref="AD129:AJ129"/>
    <mergeCell ref="V130:AB130"/>
    <mergeCell ref="AD130:AJ130"/>
    <mergeCell ref="V131:AB131"/>
    <mergeCell ref="AD131:AJ131"/>
    <mergeCell ref="V132:AB132"/>
    <mergeCell ref="AD132:AJ132"/>
    <mergeCell ref="V133:AB133"/>
    <mergeCell ref="AD133:AJ133"/>
    <mergeCell ref="V134:AB134"/>
    <mergeCell ref="AD134:AJ134"/>
    <mergeCell ref="V135:AB135"/>
    <mergeCell ref="AD135:AJ135"/>
    <mergeCell ref="R153:T153"/>
    <mergeCell ref="V153:AB153"/>
    <mergeCell ref="AD153:AJ153"/>
    <mergeCell ref="R154:T154"/>
    <mergeCell ref="V154:AB154"/>
    <mergeCell ref="AD154:AJ154"/>
    <mergeCell ref="R155:T155"/>
    <mergeCell ref="V155:AB155"/>
    <mergeCell ref="AD155:AJ155"/>
    <mergeCell ref="R157:T157"/>
    <mergeCell ref="V157:AB157"/>
    <mergeCell ref="AD157:AJ157"/>
    <mergeCell ref="R159:T159"/>
    <mergeCell ref="V159:AB159"/>
    <mergeCell ref="AD159:AJ159"/>
    <mergeCell ref="R162:T162"/>
    <mergeCell ref="V162:AB162"/>
    <mergeCell ref="AD162:AJ162"/>
    <mergeCell ref="R164:T164"/>
    <mergeCell ref="V164:AB164"/>
    <mergeCell ref="AD164:AJ164"/>
    <mergeCell ref="R165:T165"/>
    <mergeCell ref="V165:AB165"/>
    <mergeCell ref="AD165:AJ165"/>
    <mergeCell ref="R167:T167"/>
    <mergeCell ref="V167:AB167"/>
    <mergeCell ref="AD167:AJ167"/>
    <mergeCell ref="R168:T168"/>
    <mergeCell ref="V168:AB168"/>
    <mergeCell ref="AD168:AJ168"/>
    <mergeCell ref="R169:T169"/>
    <mergeCell ref="V169:AB169"/>
    <mergeCell ref="AD169:AJ169"/>
    <mergeCell ref="R170:T170"/>
    <mergeCell ref="V170:AB170"/>
    <mergeCell ref="AD170:AJ170"/>
    <mergeCell ref="R171:T171"/>
    <mergeCell ref="V171:AB171"/>
    <mergeCell ref="AD171:AJ171"/>
    <mergeCell ref="R173:T173"/>
    <mergeCell ref="V173:AB173"/>
    <mergeCell ref="AD173:AJ173"/>
    <mergeCell ref="R176:T176"/>
    <mergeCell ref="V176:AB176"/>
    <mergeCell ref="AD176:AJ176"/>
    <mergeCell ref="R177:T177"/>
    <mergeCell ref="V177:AB177"/>
    <mergeCell ref="AD177:AJ177"/>
    <mergeCell ref="R179:T179"/>
    <mergeCell ref="V179:AB179"/>
    <mergeCell ref="AD179:AJ179"/>
    <mergeCell ref="R181:T181"/>
    <mergeCell ref="V181:AB181"/>
    <mergeCell ref="AD181:AJ181"/>
    <mergeCell ref="R183:T183"/>
    <mergeCell ref="V183:AB183"/>
    <mergeCell ref="AD183:AJ183"/>
    <mergeCell ref="V184:AB184"/>
    <mergeCell ref="AD184:AJ184"/>
    <mergeCell ref="R186:T186"/>
    <mergeCell ref="V186:AB186"/>
    <mergeCell ref="AD186:AJ186"/>
    <mergeCell ref="AE213:AJ213"/>
    <mergeCell ref="V188:AB188"/>
    <mergeCell ref="AD188:AJ188"/>
    <mergeCell ref="R191:T191"/>
    <mergeCell ref="V191:AB191"/>
    <mergeCell ref="AD191:AJ191"/>
    <mergeCell ref="AE209:AJ209"/>
    <mergeCell ref="AE210:AJ210"/>
    <mergeCell ref="AE211:AJ211"/>
    <mergeCell ref="AE212:AJ212"/>
    <mergeCell ref="U205:W205"/>
    <mergeCell ref="AE205:AJ205"/>
    <mergeCell ref="AE207:AJ207"/>
    <mergeCell ref="AE208:AJ208"/>
    <mergeCell ref="AE214:AJ214"/>
    <mergeCell ref="AE215:AJ215"/>
    <mergeCell ref="AE216:AJ216"/>
    <mergeCell ref="AE217:AJ217"/>
    <mergeCell ref="AE218:AJ218"/>
    <mergeCell ref="AE219:AJ219"/>
    <mergeCell ref="AE220:AJ220"/>
    <mergeCell ref="AE221:AJ221"/>
    <mergeCell ref="AE222:AJ222"/>
    <mergeCell ref="AE223:AJ223"/>
    <mergeCell ref="AE224:AJ224"/>
    <mergeCell ref="AE225:AJ225"/>
    <mergeCell ref="AE227:AJ227"/>
    <mergeCell ref="AE228:AJ228"/>
    <mergeCell ref="AE229:AJ229"/>
    <mergeCell ref="AE230:AJ230"/>
    <mergeCell ref="AE231:AJ231"/>
    <mergeCell ref="AE232:AJ232"/>
    <mergeCell ref="AE233:AJ233"/>
    <mergeCell ref="AE234:AJ234"/>
    <mergeCell ref="AE239:AJ239"/>
    <mergeCell ref="AE240:AJ240"/>
    <mergeCell ref="AE235:AJ235"/>
    <mergeCell ref="AE236:AJ236"/>
    <mergeCell ref="AE237:AJ237"/>
    <mergeCell ref="AE238:AJ238"/>
  </mergeCells>
  <printOptions/>
  <pageMargins left="0.75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8"/>
  <sheetViews>
    <sheetView workbookViewId="0" topLeftCell="A353">
      <selection activeCell="O363" sqref="O363"/>
    </sheetView>
  </sheetViews>
  <sheetFormatPr defaultColWidth="8.796875" defaultRowHeight="15" outlineLevelCol="1"/>
  <cols>
    <col min="1" max="1" width="2.8984375" style="65" customWidth="1" outlineLevel="1"/>
    <col min="2" max="2" width="1" style="65" customWidth="1" outlineLevel="1"/>
    <col min="3" max="3" width="2.19921875" style="164" customWidth="1" outlineLevel="1"/>
    <col min="4" max="4" width="2.3984375" style="164" customWidth="1" outlineLevel="1"/>
    <col min="5" max="5" width="2" style="164" customWidth="1" outlineLevel="1"/>
    <col min="6" max="6" width="1.8984375" style="164" customWidth="1" outlineLevel="1"/>
    <col min="7" max="7" width="2.19921875" style="164" customWidth="1" outlineLevel="1"/>
    <col min="8" max="8" width="1.69921875" style="164" customWidth="1" outlineLevel="1"/>
    <col min="9" max="9" width="2.19921875" style="164" customWidth="1" outlineLevel="1"/>
    <col min="10" max="10" width="2.69921875" style="164" customWidth="1" outlineLevel="1"/>
    <col min="11" max="13" width="1.203125" style="164" customWidth="1" outlineLevel="1"/>
    <col min="14" max="14" width="6.69921875" style="164" customWidth="1" outlineLevel="1"/>
    <col min="15" max="15" width="1.69921875" style="164" customWidth="1" outlineLevel="1"/>
    <col min="16" max="16" width="1.8984375" style="164" customWidth="1" outlineLevel="1"/>
    <col min="17" max="17" width="3.09765625" style="164" customWidth="1" outlineLevel="1"/>
    <col min="18" max="18" width="2.09765625" style="164" customWidth="1" outlineLevel="1"/>
    <col min="19" max="19" width="2.3984375" style="164" customWidth="1" outlineLevel="1"/>
    <col min="20" max="20" width="3" style="164" customWidth="1" outlineLevel="1"/>
    <col min="21" max="21" width="1.203125" style="164" customWidth="1" outlineLevel="1"/>
    <col min="22" max="22" width="1.59765625" style="164" customWidth="1" outlineLevel="1"/>
    <col min="23" max="23" width="2.5" style="164" customWidth="1" outlineLevel="1"/>
    <col min="24" max="24" width="2.19921875" style="164" customWidth="1" outlineLevel="1"/>
    <col min="25" max="25" width="5.5" style="164" customWidth="1" outlineLevel="1"/>
    <col min="26" max="26" width="2.59765625" style="164" customWidth="1" outlineLevel="1"/>
    <col min="27" max="27" width="3.09765625" style="164" customWidth="1" outlineLevel="1"/>
    <col min="28" max="28" width="0.4921875" style="164" customWidth="1" outlineLevel="1"/>
    <col min="29" max="29" width="2.3984375" style="164" customWidth="1" outlineLevel="1"/>
    <col min="30" max="30" width="2.19921875" style="164" customWidth="1" outlineLevel="1"/>
    <col min="31" max="31" width="1.69921875" style="164" customWidth="1" outlineLevel="1"/>
    <col min="32" max="33" width="2.19921875" style="164" customWidth="1" outlineLevel="1"/>
    <col min="34" max="34" width="1.4921875" style="164" customWidth="1" outlineLevel="1"/>
    <col min="35" max="35" width="5.09765625" style="164" customWidth="1" outlineLevel="1"/>
  </cols>
  <sheetData>
    <row r="1" spans="1:35" ht="15">
      <c r="A1" s="1" t="str">
        <f>'[1]Danh mục'!$B$3</f>
        <v>CÔNG TY CỔ PHẦN XI MĂNG VÀ KHOÁNG SẢN YÊN BÁI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5" t="s">
        <v>0</v>
      </c>
    </row>
    <row r="2" spans="1:35" ht="15">
      <c r="A2" s="6" t="str">
        <f>'[1]Danh mục'!$B$4</f>
        <v>Thị trấn Yên Bình - huyện Yên Bình - tỉnh Yên Bái</v>
      </c>
      <c r="B2" s="37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9" t="str">
        <f>'[1]Danh mục'!$B$5</f>
        <v>Quý I năm 2008</v>
      </c>
    </row>
    <row r="3" spans="1:35" ht="15">
      <c r="A3" s="182"/>
      <c r="B3" s="182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</row>
    <row r="4" spans="1:35" ht="15">
      <c r="A4" s="37"/>
      <c r="B4" s="3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20" ht="15">
      <c r="A5" s="65">
        <v>3</v>
      </c>
      <c r="B5" s="65" t="s">
        <v>213</v>
      </c>
      <c r="C5" s="184" t="s">
        <v>214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</row>
    <row r="6" spans="3:35" ht="15"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42"/>
      <c r="V6" s="142"/>
      <c r="W6" s="362" t="str">
        <f>'[1]Danh mục'!$B$17</f>
        <v>31/03/2008</v>
      </c>
      <c r="X6" s="362"/>
      <c r="Y6" s="362"/>
      <c r="Z6" s="362"/>
      <c r="AA6" s="362"/>
      <c r="AB6" s="362"/>
      <c r="AC6" s="186"/>
      <c r="AD6" s="363" t="str">
        <f>'[1]Danh mục'!$B$19</f>
        <v>01/01/2008</v>
      </c>
      <c r="AE6" s="363"/>
      <c r="AF6" s="363"/>
      <c r="AG6" s="363"/>
      <c r="AH6" s="363"/>
      <c r="AI6" s="363"/>
    </row>
    <row r="7" spans="3:35" ht="15"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W7" s="187"/>
      <c r="X7" s="187"/>
      <c r="Y7" s="187"/>
      <c r="Z7" s="187"/>
      <c r="AA7" s="187"/>
      <c r="AB7" s="188" t="s">
        <v>215</v>
      </c>
      <c r="AD7" s="189"/>
      <c r="AE7" s="187"/>
      <c r="AF7" s="187"/>
      <c r="AG7" s="187"/>
      <c r="AH7" s="187"/>
      <c r="AI7" s="188" t="s">
        <v>215</v>
      </c>
    </row>
    <row r="8" spans="3:35" ht="15">
      <c r="C8" s="64" t="s">
        <v>216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W8" s="59">
        <f>'[1]Tổng hợp'!J14</f>
        <v>1024180572</v>
      </c>
      <c r="X8" s="59"/>
      <c r="Y8" s="59"/>
      <c r="Z8" s="59"/>
      <c r="AA8" s="59"/>
      <c r="AB8" s="59"/>
      <c r="AC8" s="149"/>
      <c r="AD8" s="59">
        <f>'[1]Tổng hợp'!F14</f>
        <v>7659740</v>
      </c>
      <c r="AE8" s="59"/>
      <c r="AF8" s="59"/>
      <c r="AG8" s="59"/>
      <c r="AH8" s="59"/>
      <c r="AI8" s="59"/>
    </row>
    <row r="9" spans="3:35" ht="15">
      <c r="C9" s="64" t="s">
        <v>217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W9" s="318">
        <f>'[1]Tổng hợp'!J15</f>
        <v>4440303130</v>
      </c>
      <c r="X9" s="318"/>
      <c r="Y9" s="318"/>
      <c r="Z9" s="318"/>
      <c r="AA9" s="318"/>
      <c r="AB9" s="318"/>
      <c r="AC9" s="190"/>
      <c r="AD9" s="318">
        <f>'[1]Tổng hợp'!F15</f>
        <v>4087398475</v>
      </c>
      <c r="AE9" s="318"/>
      <c r="AF9" s="318"/>
      <c r="AG9" s="318"/>
      <c r="AH9" s="318"/>
      <c r="AI9" s="318"/>
    </row>
    <row r="10" spans="3:35" ht="15">
      <c r="C10" s="164" t="s">
        <v>218</v>
      </c>
      <c r="W10" s="395">
        <f>'[1]Tổng hợp'!J16</f>
        <v>0</v>
      </c>
      <c r="X10" s="395"/>
      <c r="Y10" s="395"/>
      <c r="Z10" s="395"/>
      <c r="AA10" s="395"/>
      <c r="AB10" s="395"/>
      <c r="AC10" s="191"/>
      <c r="AD10" s="395">
        <f>'[1]Tổng hợp'!J16</f>
        <v>0</v>
      </c>
      <c r="AE10" s="395"/>
      <c r="AF10" s="395"/>
      <c r="AG10" s="395"/>
      <c r="AH10" s="395"/>
      <c r="AI10" s="395"/>
    </row>
    <row r="11" spans="3:35" ht="15.75" thickBot="1">
      <c r="C11" s="167"/>
      <c r="D11" s="65"/>
      <c r="E11" s="65"/>
      <c r="F11" s="65"/>
      <c r="G11" s="65"/>
      <c r="H11" s="65"/>
      <c r="I11" s="65"/>
      <c r="J11" s="65" t="s">
        <v>219</v>
      </c>
      <c r="K11" s="167"/>
      <c r="L11" s="65"/>
      <c r="M11" s="65"/>
      <c r="N11" s="65"/>
      <c r="O11" s="65"/>
      <c r="P11" s="65"/>
      <c r="Q11" s="65"/>
      <c r="R11" s="65"/>
      <c r="S11" s="65"/>
      <c r="T11" s="65"/>
      <c r="W11" s="60">
        <f>SUBTOTAL(9,W8:AB10)</f>
        <v>5464483702</v>
      </c>
      <c r="X11" s="60"/>
      <c r="Y11" s="60"/>
      <c r="Z11" s="60"/>
      <c r="AA11" s="60"/>
      <c r="AB11" s="60"/>
      <c r="AC11" s="191"/>
      <c r="AD11" s="60">
        <f>SUBTOTAL(9,AD8:AI10)</f>
        <v>4095058215</v>
      </c>
      <c r="AE11" s="60"/>
      <c r="AF11" s="60"/>
      <c r="AG11" s="60"/>
      <c r="AH11" s="60"/>
      <c r="AI11" s="60"/>
    </row>
    <row r="12" ht="15.75" thickTop="1"/>
    <row r="13" spans="3:35" ht="15"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W13" s="194"/>
      <c r="X13" s="194"/>
      <c r="Y13" s="194"/>
      <c r="Z13" s="194"/>
      <c r="AA13" s="194"/>
      <c r="AB13" s="194"/>
      <c r="AD13" s="194"/>
      <c r="AE13" s="194"/>
      <c r="AF13" s="194"/>
      <c r="AG13" s="194"/>
      <c r="AH13" s="194"/>
      <c r="AI13" s="194"/>
    </row>
    <row r="14" spans="1:20" ht="15">
      <c r="A14" s="65">
        <v>4</v>
      </c>
      <c r="B14" s="65" t="s">
        <v>213</v>
      </c>
      <c r="C14" s="184" t="s">
        <v>220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</row>
    <row r="15" spans="3:35" ht="15"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42"/>
      <c r="V15" s="142"/>
      <c r="W15" s="397" t="str">
        <f>'[1]Danh mục'!$B$17</f>
        <v>31/03/2008</v>
      </c>
      <c r="X15" s="397"/>
      <c r="Y15" s="397"/>
      <c r="Z15" s="397"/>
      <c r="AA15" s="397"/>
      <c r="AB15" s="397"/>
      <c r="AC15" s="195"/>
      <c r="AD15" s="363" t="str">
        <f>'[1]Danh mục'!$B$19</f>
        <v>01/01/2008</v>
      </c>
      <c r="AE15" s="363"/>
      <c r="AF15" s="363"/>
      <c r="AG15" s="363"/>
      <c r="AH15" s="363"/>
      <c r="AI15" s="363"/>
    </row>
    <row r="16" spans="3:35" ht="15"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W16" s="196"/>
      <c r="X16" s="196"/>
      <c r="Y16" s="196"/>
      <c r="Z16" s="196"/>
      <c r="AA16" s="196"/>
      <c r="AB16" s="197" t="s">
        <v>215</v>
      </c>
      <c r="AC16" s="197"/>
      <c r="AD16" s="198"/>
      <c r="AE16" s="196"/>
      <c r="AF16" s="196"/>
      <c r="AG16" s="196"/>
      <c r="AH16" s="196"/>
      <c r="AI16" s="197" t="s">
        <v>215</v>
      </c>
    </row>
    <row r="17" spans="3:35" ht="15">
      <c r="C17" s="164" t="s">
        <v>221</v>
      </c>
      <c r="W17" s="364">
        <f>'[1]Tổng hợp'!J31</f>
        <v>0</v>
      </c>
      <c r="X17" s="364"/>
      <c r="Y17" s="364"/>
      <c r="Z17" s="364"/>
      <c r="AA17" s="364"/>
      <c r="AB17" s="364"/>
      <c r="AC17" s="191"/>
      <c r="AD17" s="364">
        <f>'[1]Tổng hợp'!F31</f>
        <v>0</v>
      </c>
      <c r="AE17" s="364"/>
      <c r="AF17" s="364"/>
      <c r="AG17" s="364"/>
      <c r="AH17" s="364"/>
      <c r="AI17" s="364"/>
    </row>
    <row r="18" spans="3:35" ht="15">
      <c r="C18" s="164" t="s">
        <v>222</v>
      </c>
      <c r="W18" s="364">
        <f>'[1]Tổng hợp'!J32</f>
        <v>0</v>
      </c>
      <c r="X18" s="364"/>
      <c r="Y18" s="364"/>
      <c r="Z18" s="364"/>
      <c r="AA18" s="364"/>
      <c r="AB18" s="364"/>
      <c r="AC18" s="191"/>
      <c r="AD18" s="395">
        <f>'[1]Tổng hợp'!F32</f>
        <v>0</v>
      </c>
      <c r="AE18" s="395"/>
      <c r="AF18" s="395"/>
      <c r="AG18" s="395"/>
      <c r="AH18" s="395"/>
      <c r="AI18" s="395"/>
    </row>
    <row r="19" spans="3:35" ht="15">
      <c r="C19" s="164" t="s">
        <v>223</v>
      </c>
      <c r="W19" s="395">
        <v>1882775</v>
      </c>
      <c r="X19" s="395"/>
      <c r="Y19" s="395"/>
      <c r="Z19" s="395"/>
      <c r="AA19" s="395"/>
      <c r="AB19" s="395"/>
      <c r="AC19" s="191"/>
      <c r="AD19" s="395">
        <v>1882775</v>
      </c>
      <c r="AE19" s="395"/>
      <c r="AF19" s="395"/>
      <c r="AG19" s="395"/>
      <c r="AH19" s="395"/>
      <c r="AI19" s="395"/>
    </row>
    <row r="20" spans="3:35" ht="15">
      <c r="C20" s="164" t="s">
        <v>224</v>
      </c>
      <c r="W20" s="318">
        <f>'[1]Tổng hợp'!J33+'[1]Tổng hợp'!J35</f>
        <v>728787453</v>
      </c>
      <c r="X20" s="318"/>
      <c r="Y20" s="318"/>
      <c r="Z20" s="318"/>
      <c r="AA20" s="318"/>
      <c r="AB20" s="318"/>
      <c r="AC20" s="191"/>
      <c r="AD20" s="318">
        <f>'[1]Tổng hợp'!F33+'[1]Tổng hợp'!F35</f>
        <v>970399094</v>
      </c>
      <c r="AE20" s="318"/>
      <c r="AF20" s="318"/>
      <c r="AG20" s="318"/>
      <c r="AH20" s="318"/>
      <c r="AI20" s="318"/>
    </row>
    <row r="21" spans="3:35" ht="15.75" thickBot="1">
      <c r="C21" s="65"/>
      <c r="D21" s="65"/>
      <c r="E21" s="65"/>
      <c r="F21" s="65"/>
      <c r="G21" s="65"/>
      <c r="H21" s="65"/>
      <c r="I21" s="65"/>
      <c r="J21" s="65" t="s">
        <v>219</v>
      </c>
      <c r="K21" s="167"/>
      <c r="L21" s="65"/>
      <c r="M21" s="65"/>
      <c r="N21" s="65"/>
      <c r="O21" s="65"/>
      <c r="P21" s="65"/>
      <c r="Q21" s="65"/>
      <c r="R21" s="65"/>
      <c r="S21" s="65"/>
      <c r="T21" s="65"/>
      <c r="W21" s="60">
        <f>SUBTOTAL(9,W17:AB20)</f>
        <v>730670228</v>
      </c>
      <c r="X21" s="60"/>
      <c r="Y21" s="60"/>
      <c r="Z21" s="60"/>
      <c r="AA21" s="60"/>
      <c r="AB21" s="60"/>
      <c r="AC21" s="191"/>
      <c r="AD21" s="60">
        <f>SUBTOTAL(9,AD17:AI20)</f>
        <v>972281869</v>
      </c>
      <c r="AE21" s="60"/>
      <c r="AF21" s="60"/>
      <c r="AG21" s="60"/>
      <c r="AH21" s="60"/>
      <c r="AI21" s="60"/>
    </row>
    <row r="22" ht="15.75" thickTop="1"/>
    <row r="23" spans="1:20" ht="15">
      <c r="A23" s="65">
        <v>5</v>
      </c>
      <c r="B23" s="65" t="s">
        <v>213</v>
      </c>
      <c r="C23" s="184" t="s">
        <v>225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</row>
    <row r="24" spans="3:35" ht="15"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42"/>
      <c r="V24" s="142"/>
      <c r="W24" s="362" t="str">
        <f>'[1]Danh mục'!$B$17</f>
        <v>31/03/2008</v>
      </c>
      <c r="X24" s="362"/>
      <c r="Y24" s="362"/>
      <c r="Z24" s="362"/>
      <c r="AA24" s="362"/>
      <c r="AB24" s="362"/>
      <c r="AC24" s="186"/>
      <c r="AD24" s="363" t="str">
        <f>'[1]Danh mục'!$B$19</f>
        <v>01/01/2008</v>
      </c>
      <c r="AE24" s="363"/>
      <c r="AF24" s="363"/>
      <c r="AG24" s="363"/>
      <c r="AH24" s="363"/>
      <c r="AI24" s="363"/>
    </row>
    <row r="25" spans="3:35" ht="15"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W25" s="192"/>
      <c r="X25" s="192"/>
      <c r="Y25" s="192"/>
      <c r="Z25" s="192"/>
      <c r="AA25" s="192"/>
      <c r="AB25" s="197" t="s">
        <v>215</v>
      </c>
      <c r="AC25" s="197"/>
      <c r="AD25" s="198"/>
      <c r="AE25" s="196"/>
      <c r="AF25" s="196"/>
      <c r="AG25" s="196"/>
      <c r="AH25" s="196"/>
      <c r="AI25" s="197" t="s">
        <v>215</v>
      </c>
    </row>
    <row r="26" spans="3:35" ht="15">
      <c r="C26" s="64" t="s">
        <v>226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W26" s="364">
        <f>'[1]Tổng hợp'!J42</f>
        <v>0</v>
      </c>
      <c r="X26" s="364"/>
      <c r="Y26" s="364"/>
      <c r="Z26" s="364"/>
      <c r="AA26" s="364"/>
      <c r="AB26" s="364"/>
      <c r="AC26" s="193"/>
      <c r="AD26" s="364">
        <f>'[1]Tổng hợp'!F42</f>
        <v>199121824</v>
      </c>
      <c r="AE26" s="364"/>
      <c r="AF26" s="364"/>
      <c r="AG26" s="364"/>
      <c r="AH26" s="364"/>
      <c r="AI26" s="364"/>
    </row>
    <row r="27" spans="3:35" ht="15">
      <c r="C27" s="64" t="s">
        <v>227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W27" s="318">
        <f>'[1]Tổng hợp'!J43</f>
        <v>14520296002</v>
      </c>
      <c r="X27" s="318"/>
      <c r="Y27" s="318"/>
      <c r="Z27" s="318"/>
      <c r="AA27" s="318"/>
      <c r="AB27" s="318"/>
      <c r="AC27" s="191"/>
      <c r="AD27" s="318">
        <f>'[1]Tổng hợp'!F43</f>
        <v>10840673148</v>
      </c>
      <c r="AE27" s="318"/>
      <c r="AF27" s="318"/>
      <c r="AG27" s="318"/>
      <c r="AH27" s="318"/>
      <c r="AI27" s="318"/>
    </row>
    <row r="28" spans="3:35" ht="15">
      <c r="C28" s="64" t="s">
        <v>228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W28" s="318">
        <f>'[1]Tổng hợp'!J44</f>
        <v>600000</v>
      </c>
      <c r="X28" s="318"/>
      <c r="Y28" s="318"/>
      <c r="Z28" s="318"/>
      <c r="AA28" s="318"/>
      <c r="AB28" s="318"/>
      <c r="AC28" s="191"/>
      <c r="AD28" s="318">
        <f>'[1]Tổng hợp'!F44</f>
        <v>0</v>
      </c>
      <c r="AE28" s="318"/>
      <c r="AF28" s="318"/>
      <c r="AG28" s="318"/>
      <c r="AH28" s="318"/>
      <c r="AI28" s="318"/>
    </row>
    <row r="29" spans="3:35" ht="15">
      <c r="C29" s="164" t="s">
        <v>229</v>
      </c>
      <c r="W29" s="318">
        <f>'[1]Tổng hợp'!J45</f>
        <v>0</v>
      </c>
      <c r="X29" s="318"/>
      <c r="Y29" s="318"/>
      <c r="Z29" s="318"/>
      <c r="AA29" s="318"/>
      <c r="AB29" s="318"/>
      <c r="AC29" s="191"/>
      <c r="AD29" s="318">
        <f>'[1]Tổng hợp'!F45</f>
        <v>0</v>
      </c>
      <c r="AE29" s="318"/>
      <c r="AF29" s="318"/>
      <c r="AG29" s="318"/>
      <c r="AH29" s="318"/>
      <c r="AI29" s="318"/>
    </row>
    <row r="30" spans="3:35" ht="15">
      <c r="C30" s="164" t="s">
        <v>230</v>
      </c>
      <c r="W30" s="318">
        <f>'[1]Tổng hợp'!J46</f>
        <v>2517360391</v>
      </c>
      <c r="X30" s="318"/>
      <c r="Y30" s="318"/>
      <c r="Z30" s="318"/>
      <c r="AA30" s="318"/>
      <c r="AB30" s="318"/>
      <c r="AC30" s="191"/>
      <c r="AD30" s="318">
        <f>'[1]Tổng hợp'!F46</f>
        <v>2680086776</v>
      </c>
      <c r="AE30" s="318"/>
      <c r="AF30" s="318"/>
      <c r="AG30" s="318"/>
      <c r="AH30" s="318"/>
      <c r="AI30" s="318"/>
    </row>
    <row r="31" spans="3:35" ht="15">
      <c r="C31" s="164" t="s">
        <v>231</v>
      </c>
      <c r="W31" s="395">
        <f>'[1]Tổng hợp'!J47</f>
        <v>0</v>
      </c>
      <c r="X31" s="395"/>
      <c r="Y31" s="395"/>
      <c r="Z31" s="395"/>
      <c r="AA31" s="395"/>
      <c r="AB31" s="395"/>
      <c r="AC31" s="191"/>
      <c r="AD31" s="395">
        <f>'[1]Tổng hợp'!F47</f>
        <v>0</v>
      </c>
      <c r="AE31" s="395"/>
      <c r="AF31" s="395"/>
      <c r="AG31" s="395"/>
      <c r="AH31" s="395"/>
      <c r="AI31" s="395"/>
    </row>
    <row r="32" spans="3:35" ht="15">
      <c r="C32" s="164" t="s">
        <v>232</v>
      </c>
      <c r="W32" s="59">
        <f>'[1]Tổng hợp'!J48</f>
        <v>0</v>
      </c>
      <c r="X32" s="59"/>
      <c r="Y32" s="59"/>
      <c r="Z32" s="59"/>
      <c r="AA32" s="59"/>
      <c r="AB32" s="59"/>
      <c r="AC32" s="191"/>
      <c r="AD32" s="395">
        <f>'[1]Tổng hợp'!F48</f>
        <v>0</v>
      </c>
      <c r="AE32" s="395"/>
      <c r="AF32" s="395"/>
      <c r="AG32" s="395"/>
      <c r="AH32" s="395"/>
      <c r="AI32" s="395"/>
    </row>
    <row r="33" spans="3:35" ht="15">
      <c r="C33" s="164" t="s">
        <v>233</v>
      </c>
      <c r="W33" s="364">
        <f>'[1]Tổng hợp'!J49</f>
        <v>0</v>
      </c>
      <c r="X33" s="364"/>
      <c r="Y33" s="364"/>
      <c r="Z33" s="364"/>
      <c r="AA33" s="364"/>
      <c r="AB33" s="364"/>
      <c r="AC33" s="191"/>
      <c r="AD33" s="395">
        <f>'[1]Tổng hợp'!F49</f>
        <v>0</v>
      </c>
      <c r="AE33" s="395"/>
      <c r="AF33" s="395"/>
      <c r="AG33" s="395"/>
      <c r="AH33" s="395"/>
      <c r="AI33" s="395"/>
    </row>
    <row r="34" spans="3:35" ht="15">
      <c r="C34" s="164" t="s">
        <v>234</v>
      </c>
      <c r="W34" s="396">
        <f>'[1]Tổng hợp'!J50</f>
        <v>0</v>
      </c>
      <c r="X34" s="396"/>
      <c r="Y34" s="396"/>
      <c r="Z34" s="396"/>
      <c r="AA34" s="396"/>
      <c r="AB34" s="396"/>
      <c r="AC34" s="191"/>
      <c r="AD34" s="395">
        <f>'[1]Tổng hợp'!F50</f>
        <v>0</v>
      </c>
      <c r="AE34" s="395"/>
      <c r="AF34" s="395"/>
      <c r="AG34" s="395"/>
      <c r="AH34" s="395"/>
      <c r="AI34" s="395"/>
    </row>
    <row r="35" spans="4:35" ht="15.75" thickBot="1">
      <c r="D35" s="65"/>
      <c r="E35" s="65"/>
      <c r="F35" s="65"/>
      <c r="G35" s="65" t="s">
        <v>235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W35" s="60">
        <f>SUBTOTAL(9,W26:AB32)</f>
        <v>17038256393</v>
      </c>
      <c r="X35" s="60"/>
      <c r="Y35" s="60"/>
      <c r="Z35" s="60"/>
      <c r="AA35" s="60"/>
      <c r="AB35" s="60"/>
      <c r="AC35" s="191"/>
      <c r="AD35" s="60">
        <f>SUBTOTAL(9,AD26:AI32)</f>
        <v>13719881748</v>
      </c>
      <c r="AE35" s="60"/>
      <c r="AF35" s="60"/>
      <c r="AG35" s="60"/>
      <c r="AH35" s="60"/>
      <c r="AI35" s="60"/>
    </row>
    <row r="36" spans="3:28" ht="15.75" thickTop="1"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</row>
    <row r="37" spans="3:28" ht="15">
      <c r="C37" s="167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</row>
    <row r="38" spans="1:20" ht="15">
      <c r="A38" s="65">
        <v>6</v>
      </c>
      <c r="B38" s="184" t="s">
        <v>213</v>
      </c>
      <c r="C38" s="184" t="s">
        <v>236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</row>
    <row r="39" spans="3:35" ht="15"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42"/>
      <c r="V39" s="142"/>
      <c r="W39" s="362" t="str">
        <f>'[1]Danh mục'!$B$17</f>
        <v>31/03/2008</v>
      </c>
      <c r="X39" s="362"/>
      <c r="Y39" s="362"/>
      <c r="Z39" s="362"/>
      <c r="AA39" s="362"/>
      <c r="AB39" s="362"/>
      <c r="AC39" s="186"/>
      <c r="AD39" s="363" t="str">
        <f>'[1]Danh mục'!$B$19</f>
        <v>01/01/2008</v>
      </c>
      <c r="AE39" s="363"/>
      <c r="AF39" s="363"/>
      <c r="AG39" s="363"/>
      <c r="AH39" s="363"/>
      <c r="AI39" s="363"/>
    </row>
    <row r="40" spans="3:35" ht="15"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W40" s="187"/>
      <c r="X40" s="187"/>
      <c r="Y40" s="187"/>
      <c r="Z40" s="187"/>
      <c r="AA40" s="187"/>
      <c r="AB40" s="197" t="s">
        <v>215</v>
      </c>
      <c r="AC40" s="197"/>
      <c r="AD40" s="198"/>
      <c r="AE40" s="196"/>
      <c r="AF40" s="196"/>
      <c r="AG40" s="196"/>
      <c r="AH40" s="196"/>
      <c r="AI40" s="197" t="s">
        <v>215</v>
      </c>
    </row>
    <row r="41" spans="3:35" ht="15">
      <c r="C41" s="64" t="s">
        <v>237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W41" s="59">
        <f>'[1]Tổng hợp'!J57</f>
        <v>0</v>
      </c>
      <c r="X41" s="59"/>
      <c r="Y41" s="59"/>
      <c r="Z41" s="59"/>
      <c r="AA41" s="59"/>
      <c r="AB41" s="59"/>
      <c r="AC41" s="191"/>
      <c r="AD41" s="59">
        <f>'[1]Tổng hợp'!F57</f>
        <v>2449984043</v>
      </c>
      <c r="AE41" s="59"/>
      <c r="AF41" s="59"/>
      <c r="AG41" s="59"/>
      <c r="AH41" s="59"/>
      <c r="AI41" s="59"/>
    </row>
    <row r="42" spans="3:35" ht="15">
      <c r="C42" s="64" t="s">
        <v>238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W42" s="318">
        <f>'[1]Tổng hợp'!J58</f>
        <v>0</v>
      </c>
      <c r="X42" s="318"/>
      <c r="Y42" s="318"/>
      <c r="Z42" s="318"/>
      <c r="AA42" s="318"/>
      <c r="AB42" s="318"/>
      <c r="AC42" s="191"/>
      <c r="AD42" s="318">
        <f>'[1]Tổng hợp'!F58</f>
        <v>0</v>
      </c>
      <c r="AE42" s="318"/>
      <c r="AF42" s="318"/>
      <c r="AG42" s="318"/>
      <c r="AH42" s="318"/>
      <c r="AI42" s="318"/>
    </row>
    <row r="43" spans="3:35" ht="15">
      <c r="C43" s="64" t="s">
        <v>239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W43" s="394">
        <v>0</v>
      </c>
      <c r="X43" s="394"/>
      <c r="Y43" s="394"/>
      <c r="Z43" s="394"/>
      <c r="AA43" s="394"/>
      <c r="AB43" s="394"/>
      <c r="AC43" s="191"/>
      <c r="AD43" s="394">
        <v>0</v>
      </c>
      <c r="AE43" s="394"/>
      <c r="AF43" s="394"/>
      <c r="AG43" s="394"/>
      <c r="AH43" s="394"/>
      <c r="AI43" s="394"/>
    </row>
    <row r="44" spans="3:35" ht="15.75" thickBot="1">
      <c r="C44" s="167"/>
      <c r="D44" s="65"/>
      <c r="E44" s="65"/>
      <c r="F44" s="65"/>
      <c r="G44" s="65"/>
      <c r="H44" s="65"/>
      <c r="I44" s="65"/>
      <c r="J44" s="65" t="s">
        <v>219</v>
      </c>
      <c r="K44" s="65"/>
      <c r="L44" s="65"/>
      <c r="M44" s="65"/>
      <c r="N44" s="65"/>
      <c r="O44" s="65"/>
      <c r="P44" s="65"/>
      <c r="Q44" s="65"/>
      <c r="R44" s="65"/>
      <c r="S44" s="65"/>
      <c r="T44" s="65"/>
      <c r="W44" s="60">
        <f>SUBTOTAL(9,W41:AB43)</f>
        <v>0</v>
      </c>
      <c r="X44" s="60"/>
      <c r="Y44" s="60"/>
      <c r="Z44" s="60"/>
      <c r="AA44" s="60"/>
      <c r="AB44" s="60"/>
      <c r="AC44" s="191"/>
      <c r="AD44" s="60">
        <f>SUBTOTAL(9,AD41:AI43)</f>
        <v>2449984043</v>
      </c>
      <c r="AE44" s="60"/>
      <c r="AF44" s="60"/>
      <c r="AG44" s="60"/>
      <c r="AH44" s="60"/>
      <c r="AI44" s="60"/>
    </row>
    <row r="45" spans="3:28" ht="15.75" thickTop="1"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</row>
    <row r="46" spans="1:28" ht="15">
      <c r="A46" s="65">
        <v>7</v>
      </c>
      <c r="B46" s="65" t="s">
        <v>213</v>
      </c>
      <c r="C46" s="184" t="s">
        <v>240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</row>
    <row r="47" spans="3:35" ht="15">
      <c r="C47" s="202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I47" s="168" t="s">
        <v>2</v>
      </c>
    </row>
    <row r="48" spans="3:28" ht="15">
      <c r="C48" s="202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</row>
    <row r="49" spans="3:35" ht="14.25">
      <c r="C49" s="169"/>
      <c r="D49" s="169"/>
      <c r="E49" s="169"/>
      <c r="F49" s="169"/>
      <c r="G49" s="169"/>
      <c r="H49" s="169"/>
      <c r="I49" s="169"/>
      <c r="J49" s="169"/>
      <c r="K49" s="382" t="s">
        <v>241</v>
      </c>
      <c r="L49" s="382"/>
      <c r="M49" s="382"/>
      <c r="N49" s="382"/>
      <c r="O49" s="382"/>
      <c r="P49" s="382" t="s">
        <v>242</v>
      </c>
      <c r="Q49" s="382"/>
      <c r="R49" s="382"/>
      <c r="S49" s="382"/>
      <c r="T49" s="382"/>
      <c r="U49" s="382" t="s">
        <v>243</v>
      </c>
      <c r="V49" s="382"/>
      <c r="W49" s="382"/>
      <c r="X49" s="382"/>
      <c r="Y49" s="382"/>
      <c r="Z49" s="382" t="s">
        <v>244</v>
      </c>
      <c r="AA49" s="382"/>
      <c r="AB49" s="382"/>
      <c r="AC49" s="382"/>
      <c r="AD49" s="382"/>
      <c r="AE49" s="383" t="s">
        <v>219</v>
      </c>
      <c r="AF49" s="383"/>
      <c r="AG49" s="383"/>
      <c r="AH49" s="383"/>
      <c r="AI49" s="383"/>
    </row>
    <row r="50" spans="3:35" ht="14.25">
      <c r="C50" s="203"/>
      <c r="D50" s="169"/>
      <c r="E50" s="169"/>
      <c r="F50" s="169"/>
      <c r="G50" s="169"/>
      <c r="H50" s="169"/>
      <c r="I50" s="169"/>
      <c r="J50" s="169"/>
      <c r="K50" s="382" t="s">
        <v>245</v>
      </c>
      <c r="L50" s="382"/>
      <c r="M50" s="382"/>
      <c r="N50" s="382"/>
      <c r="O50" s="382"/>
      <c r="P50" s="382" t="s">
        <v>246</v>
      </c>
      <c r="Q50" s="382"/>
      <c r="R50" s="382"/>
      <c r="S50" s="382"/>
      <c r="T50" s="382"/>
      <c r="U50" s="382" t="s">
        <v>247</v>
      </c>
      <c r="V50" s="382"/>
      <c r="W50" s="382"/>
      <c r="X50" s="382"/>
      <c r="Y50" s="382"/>
      <c r="Z50" s="382" t="s">
        <v>248</v>
      </c>
      <c r="AA50" s="382"/>
      <c r="AB50" s="382"/>
      <c r="AC50" s="382"/>
      <c r="AD50" s="382"/>
      <c r="AE50" s="383"/>
      <c r="AF50" s="383"/>
      <c r="AG50" s="383"/>
      <c r="AH50" s="383"/>
      <c r="AI50" s="383"/>
    </row>
    <row r="51" spans="3:35" ht="14.25">
      <c r="C51" s="170" t="s">
        <v>249</v>
      </c>
      <c r="D51" s="169"/>
      <c r="E51" s="169"/>
      <c r="F51" s="169"/>
      <c r="G51" s="169"/>
      <c r="H51" s="169"/>
      <c r="I51" s="169"/>
      <c r="J51" s="16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1"/>
      <c r="AF51" s="121"/>
      <c r="AG51" s="121"/>
      <c r="AH51" s="121"/>
      <c r="AI51" s="121"/>
    </row>
    <row r="52" spans="3:35" ht="14.25">
      <c r="C52" s="204" t="s">
        <v>250</v>
      </c>
      <c r="D52" s="205"/>
      <c r="E52" s="205"/>
      <c r="F52" s="205"/>
      <c r="G52" s="205"/>
      <c r="H52" s="205"/>
      <c r="I52" s="205"/>
      <c r="J52" s="205"/>
      <c r="K52" s="389">
        <v>46045126355</v>
      </c>
      <c r="L52" s="389"/>
      <c r="M52" s="389"/>
      <c r="N52" s="389"/>
      <c r="O52" s="389"/>
      <c r="P52" s="243">
        <v>82565659236</v>
      </c>
      <c r="Q52" s="243"/>
      <c r="R52" s="243"/>
      <c r="S52" s="243"/>
      <c r="T52" s="243"/>
      <c r="U52" s="243">
        <v>6980626042</v>
      </c>
      <c r="V52" s="243"/>
      <c r="W52" s="243"/>
      <c r="X52" s="243"/>
      <c r="Y52" s="243"/>
      <c r="Z52" s="243">
        <v>0</v>
      </c>
      <c r="AA52" s="243"/>
      <c r="AB52" s="243"/>
      <c r="AC52" s="243"/>
      <c r="AD52" s="243"/>
      <c r="AE52" s="393">
        <f>SUM(K52:AD52)</f>
        <v>135591411633</v>
      </c>
      <c r="AF52" s="393"/>
      <c r="AG52" s="393"/>
      <c r="AH52" s="393"/>
      <c r="AI52" s="393"/>
    </row>
    <row r="53" spans="3:35" ht="14.25">
      <c r="C53" s="204" t="s">
        <v>251</v>
      </c>
      <c r="D53" s="205"/>
      <c r="E53" s="205"/>
      <c r="F53" s="205"/>
      <c r="G53" s="205"/>
      <c r="H53" s="205"/>
      <c r="I53" s="205"/>
      <c r="J53" s="205"/>
      <c r="K53" s="387">
        <f>K54</f>
        <v>0</v>
      </c>
      <c r="L53" s="387"/>
      <c r="M53" s="387"/>
      <c r="N53" s="387"/>
      <c r="O53" s="387"/>
      <c r="P53" s="386">
        <f>SUM(P54:T56)</f>
        <v>10268182</v>
      </c>
      <c r="Q53" s="386"/>
      <c r="R53" s="386"/>
      <c r="S53" s="386"/>
      <c r="T53" s="386"/>
      <c r="U53" s="386">
        <f>SUM(U54:Y56)</f>
        <v>0</v>
      </c>
      <c r="V53" s="386"/>
      <c r="W53" s="386"/>
      <c r="X53" s="386"/>
      <c r="Y53" s="386"/>
      <c r="Z53" s="386">
        <f>SUM(Z54:AD56)</f>
        <v>0</v>
      </c>
      <c r="AA53" s="386"/>
      <c r="AB53" s="386"/>
      <c r="AC53" s="386"/>
      <c r="AD53" s="386"/>
      <c r="AE53" s="386">
        <f>SUM(AE54:AI56)</f>
        <v>10268182</v>
      </c>
      <c r="AF53" s="386"/>
      <c r="AG53" s="386"/>
      <c r="AH53" s="386"/>
      <c r="AI53" s="386"/>
    </row>
    <row r="54" spans="3:35" ht="14.25">
      <c r="C54" s="207" t="s">
        <v>252</v>
      </c>
      <c r="D54" s="205"/>
      <c r="E54" s="205"/>
      <c r="F54" s="205"/>
      <c r="G54" s="205"/>
      <c r="H54" s="205"/>
      <c r="I54" s="205"/>
      <c r="J54" s="205"/>
      <c r="K54" s="385"/>
      <c r="L54" s="385"/>
      <c r="M54" s="385"/>
      <c r="N54" s="385"/>
      <c r="O54" s="385"/>
      <c r="P54" s="381">
        <v>10268182</v>
      </c>
      <c r="Q54" s="381"/>
      <c r="R54" s="381"/>
      <c r="S54" s="381"/>
      <c r="T54" s="381"/>
      <c r="U54" s="381"/>
      <c r="V54" s="381"/>
      <c r="W54" s="381"/>
      <c r="X54" s="381"/>
      <c r="Y54" s="381"/>
      <c r="Z54" s="381">
        <v>0</v>
      </c>
      <c r="AA54" s="381"/>
      <c r="AB54" s="381"/>
      <c r="AC54" s="381"/>
      <c r="AD54" s="381"/>
      <c r="AE54" s="380">
        <f>SUM(K54:AD54)</f>
        <v>10268182</v>
      </c>
      <c r="AF54" s="380"/>
      <c r="AG54" s="380"/>
      <c r="AH54" s="380"/>
      <c r="AI54" s="380"/>
    </row>
    <row r="55" spans="3:35" ht="14.25">
      <c r="C55" s="207" t="s">
        <v>253</v>
      </c>
      <c r="D55" s="205"/>
      <c r="E55" s="205"/>
      <c r="F55" s="205"/>
      <c r="G55" s="205"/>
      <c r="H55" s="205"/>
      <c r="I55" s="205"/>
      <c r="J55" s="205"/>
      <c r="K55" s="387"/>
      <c r="L55" s="387"/>
      <c r="M55" s="387"/>
      <c r="N55" s="387"/>
      <c r="O55" s="387"/>
      <c r="P55" s="392">
        <v>0</v>
      </c>
      <c r="Q55" s="392"/>
      <c r="R55" s="392"/>
      <c r="S55" s="392"/>
      <c r="T55" s="392"/>
      <c r="U55" s="381">
        <v>0</v>
      </c>
      <c r="V55" s="381"/>
      <c r="W55" s="381"/>
      <c r="X55" s="381"/>
      <c r="Y55" s="381"/>
      <c r="Z55" s="381">
        <v>0</v>
      </c>
      <c r="AA55" s="381"/>
      <c r="AB55" s="381"/>
      <c r="AC55" s="381"/>
      <c r="AD55" s="381"/>
      <c r="AE55" s="380">
        <f>SUM(K55:AD55)</f>
        <v>0</v>
      </c>
      <c r="AF55" s="380"/>
      <c r="AG55" s="380"/>
      <c r="AH55" s="380"/>
      <c r="AI55" s="380"/>
    </row>
    <row r="56" spans="3:35" ht="14.25">
      <c r="C56" s="207" t="s">
        <v>254</v>
      </c>
      <c r="D56" s="205"/>
      <c r="E56" s="205"/>
      <c r="F56" s="205"/>
      <c r="G56" s="205"/>
      <c r="H56" s="205"/>
      <c r="I56" s="205"/>
      <c r="J56" s="205"/>
      <c r="K56" s="385">
        <v>0</v>
      </c>
      <c r="L56" s="385"/>
      <c r="M56" s="385"/>
      <c r="N56" s="385"/>
      <c r="O56" s="385"/>
      <c r="P56" s="381">
        <v>0</v>
      </c>
      <c r="Q56" s="381"/>
      <c r="R56" s="381"/>
      <c r="S56" s="381"/>
      <c r="T56" s="381"/>
      <c r="U56" s="381">
        <v>0</v>
      </c>
      <c r="V56" s="381"/>
      <c r="W56" s="381"/>
      <c r="X56" s="381"/>
      <c r="Y56" s="381"/>
      <c r="Z56" s="381">
        <v>0</v>
      </c>
      <c r="AA56" s="381"/>
      <c r="AB56" s="381"/>
      <c r="AC56" s="381"/>
      <c r="AD56" s="381"/>
      <c r="AE56" s="380">
        <f>SUM(K56:AD56)</f>
        <v>0</v>
      </c>
      <c r="AF56" s="380"/>
      <c r="AG56" s="380"/>
      <c r="AH56" s="380"/>
      <c r="AI56" s="380"/>
    </row>
    <row r="57" spans="3:35" ht="14.25">
      <c r="C57" s="204" t="s">
        <v>255</v>
      </c>
      <c r="D57" s="205"/>
      <c r="E57" s="205"/>
      <c r="F57" s="205"/>
      <c r="G57" s="205"/>
      <c r="H57" s="205"/>
      <c r="I57" s="205"/>
      <c r="J57" s="205"/>
      <c r="K57" s="386">
        <f>K59+K60</f>
        <v>460460534</v>
      </c>
      <c r="L57" s="386"/>
      <c r="M57" s="386"/>
      <c r="N57" s="386"/>
      <c r="O57" s="386"/>
      <c r="P57" s="386">
        <f>P59</f>
        <v>520427318</v>
      </c>
      <c r="Q57" s="386"/>
      <c r="R57" s="386"/>
      <c r="S57" s="386"/>
      <c r="T57" s="386"/>
      <c r="U57" s="386">
        <f>U59</f>
        <v>0</v>
      </c>
      <c r="V57" s="386"/>
      <c r="W57" s="386"/>
      <c r="X57" s="386"/>
      <c r="Y57" s="386"/>
      <c r="Z57" s="391">
        <f>SUM(Z58:AD60)</f>
        <v>0</v>
      </c>
      <c r="AA57" s="391"/>
      <c r="AB57" s="391"/>
      <c r="AC57" s="391"/>
      <c r="AD57" s="391"/>
      <c r="AE57" s="386">
        <f>SUM(AE58:AI60)</f>
        <v>980887852</v>
      </c>
      <c r="AF57" s="386"/>
      <c r="AG57" s="386"/>
      <c r="AH57" s="386"/>
      <c r="AI57" s="386"/>
    </row>
    <row r="58" spans="3:35" ht="14.25">
      <c r="C58" s="207" t="s">
        <v>256</v>
      </c>
      <c r="D58" s="205"/>
      <c r="E58" s="205"/>
      <c r="F58" s="205"/>
      <c r="G58" s="205"/>
      <c r="H58" s="205"/>
      <c r="I58" s="205"/>
      <c r="J58" s="205"/>
      <c r="K58" s="385">
        <v>0</v>
      </c>
      <c r="L58" s="385"/>
      <c r="M58" s="385"/>
      <c r="N58" s="385"/>
      <c r="O58" s="385"/>
      <c r="P58" s="381">
        <v>0</v>
      </c>
      <c r="Q58" s="381"/>
      <c r="R58" s="381"/>
      <c r="S58" s="381"/>
      <c r="T58" s="381"/>
      <c r="U58" s="381"/>
      <c r="V58" s="381"/>
      <c r="W58" s="381"/>
      <c r="X58" s="381"/>
      <c r="Y58" s="381"/>
      <c r="Z58" s="381">
        <v>0</v>
      </c>
      <c r="AA58" s="381"/>
      <c r="AB58" s="381"/>
      <c r="AC58" s="381"/>
      <c r="AD58" s="381"/>
      <c r="AE58" s="380">
        <f>SUM(K58:AD58)</f>
        <v>0</v>
      </c>
      <c r="AF58" s="380"/>
      <c r="AG58" s="380"/>
      <c r="AH58" s="380"/>
      <c r="AI58" s="380"/>
    </row>
    <row r="59" spans="3:35" ht="14.25">
      <c r="C59" s="207" t="s">
        <v>257</v>
      </c>
      <c r="D59" s="205"/>
      <c r="E59" s="205"/>
      <c r="F59" s="205"/>
      <c r="G59" s="205"/>
      <c r="H59" s="205"/>
      <c r="I59" s="205"/>
      <c r="J59" s="205"/>
      <c r="K59" s="385">
        <v>460460534</v>
      </c>
      <c r="L59" s="385"/>
      <c r="M59" s="385"/>
      <c r="N59" s="385"/>
      <c r="O59" s="385"/>
      <c r="P59" s="381">
        <v>520427318</v>
      </c>
      <c r="Q59" s="381"/>
      <c r="R59" s="381"/>
      <c r="S59" s="381"/>
      <c r="T59" s="381"/>
      <c r="U59" s="381">
        <v>0</v>
      </c>
      <c r="V59" s="381"/>
      <c r="W59" s="381"/>
      <c r="X59" s="381"/>
      <c r="Y59" s="381"/>
      <c r="Z59" s="390">
        <v>0</v>
      </c>
      <c r="AA59" s="390"/>
      <c r="AB59" s="390"/>
      <c r="AC59" s="390"/>
      <c r="AD59" s="390"/>
      <c r="AE59" s="380">
        <f>SUM(K59:AD59)</f>
        <v>980887852</v>
      </c>
      <c r="AF59" s="380"/>
      <c r="AG59" s="380"/>
      <c r="AH59" s="380"/>
      <c r="AI59" s="380"/>
    </row>
    <row r="60" spans="3:35" ht="14.25">
      <c r="C60" s="207" t="s">
        <v>258</v>
      </c>
      <c r="D60" s="205"/>
      <c r="E60" s="205"/>
      <c r="F60" s="205"/>
      <c r="G60" s="205"/>
      <c r="H60" s="205"/>
      <c r="I60" s="205"/>
      <c r="J60" s="205"/>
      <c r="K60" s="385">
        <v>0</v>
      </c>
      <c r="L60" s="385"/>
      <c r="M60" s="385"/>
      <c r="N60" s="385"/>
      <c r="O60" s="385"/>
      <c r="P60" s="381">
        <v>0</v>
      </c>
      <c r="Q60" s="381"/>
      <c r="R60" s="381"/>
      <c r="S60" s="381"/>
      <c r="T60" s="381"/>
      <c r="U60" s="381">
        <v>0</v>
      </c>
      <c r="V60" s="381"/>
      <c r="W60" s="381"/>
      <c r="X60" s="381"/>
      <c r="Y60" s="381"/>
      <c r="Z60" s="381">
        <v>0</v>
      </c>
      <c r="AA60" s="381"/>
      <c r="AB60" s="381"/>
      <c r="AC60" s="381"/>
      <c r="AD60" s="381"/>
      <c r="AE60" s="380">
        <f>SUM(K60:AD60)</f>
        <v>0</v>
      </c>
      <c r="AF60" s="380"/>
      <c r="AG60" s="380"/>
      <c r="AH60" s="380"/>
      <c r="AI60" s="380"/>
    </row>
    <row r="61" spans="3:35" ht="15" thickBot="1">
      <c r="C61" s="176" t="s">
        <v>212</v>
      </c>
      <c r="D61" s="169"/>
      <c r="E61" s="169"/>
      <c r="F61" s="169"/>
      <c r="G61" s="169"/>
      <c r="H61" s="169"/>
      <c r="I61" s="169"/>
      <c r="J61" s="169"/>
      <c r="K61" s="384">
        <f>K52+K53-K57</f>
        <v>45584665821</v>
      </c>
      <c r="L61" s="384"/>
      <c r="M61" s="384"/>
      <c r="N61" s="384"/>
      <c r="O61" s="384"/>
      <c r="P61" s="379">
        <f>P52+P53-P57</f>
        <v>82055500100</v>
      </c>
      <c r="Q61" s="379"/>
      <c r="R61" s="379"/>
      <c r="S61" s="379"/>
      <c r="T61" s="379"/>
      <c r="U61" s="379">
        <f>U52+U53-U57</f>
        <v>6980626042</v>
      </c>
      <c r="V61" s="379"/>
      <c r="W61" s="379"/>
      <c r="X61" s="379"/>
      <c r="Y61" s="379"/>
      <c r="Z61" s="379">
        <f>Z52+Z53-Z57</f>
        <v>0</v>
      </c>
      <c r="AA61" s="379"/>
      <c r="AB61" s="379"/>
      <c r="AC61" s="379"/>
      <c r="AD61" s="379"/>
      <c r="AE61" s="379">
        <f>AE52+AE53-AE57</f>
        <v>134620791963</v>
      </c>
      <c r="AF61" s="379"/>
      <c r="AG61" s="379"/>
      <c r="AH61" s="379"/>
      <c r="AI61" s="379"/>
    </row>
    <row r="62" spans="3:35" ht="15" thickTop="1">
      <c r="C62" s="176"/>
      <c r="D62" s="169"/>
      <c r="E62" s="169"/>
      <c r="F62" s="169"/>
      <c r="G62" s="169"/>
      <c r="H62" s="169"/>
      <c r="I62" s="169"/>
      <c r="J62" s="169"/>
      <c r="K62" s="212"/>
      <c r="L62" s="212"/>
      <c r="M62" s="212"/>
      <c r="N62" s="212"/>
      <c r="O62" s="212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</row>
    <row r="63" spans="3:35" ht="14.25">
      <c r="C63" s="170" t="s">
        <v>259</v>
      </c>
      <c r="D63" s="169"/>
      <c r="E63" s="169"/>
      <c r="F63" s="169"/>
      <c r="G63" s="169"/>
      <c r="H63" s="169"/>
      <c r="I63" s="169"/>
      <c r="J63" s="169"/>
      <c r="K63" s="206"/>
      <c r="L63" s="206"/>
      <c r="M63" s="206"/>
      <c r="N63" s="206"/>
      <c r="O63" s="206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09"/>
      <c r="AF63" s="209"/>
      <c r="AG63" s="209"/>
      <c r="AH63" s="209"/>
      <c r="AI63" s="209"/>
    </row>
    <row r="64" spans="3:35" ht="14.25">
      <c r="C64" s="213" t="s">
        <v>250</v>
      </c>
      <c r="D64" s="169"/>
      <c r="E64" s="169"/>
      <c r="F64" s="169"/>
      <c r="G64" s="169"/>
      <c r="H64" s="169"/>
      <c r="I64" s="169"/>
      <c r="J64" s="169"/>
      <c r="K64" s="389">
        <v>37437684892</v>
      </c>
      <c r="L64" s="389"/>
      <c r="M64" s="389"/>
      <c r="N64" s="389"/>
      <c r="O64" s="389"/>
      <c r="P64" s="243">
        <v>59785604041</v>
      </c>
      <c r="Q64" s="243"/>
      <c r="R64" s="243"/>
      <c r="S64" s="243"/>
      <c r="T64" s="243"/>
      <c r="U64" s="243">
        <v>4359821556</v>
      </c>
      <c r="V64" s="243"/>
      <c r="W64" s="243"/>
      <c r="X64" s="243"/>
      <c r="Y64" s="243"/>
      <c r="Z64" s="243">
        <v>0</v>
      </c>
      <c r="AA64" s="243"/>
      <c r="AB64" s="243"/>
      <c r="AC64" s="243"/>
      <c r="AD64" s="243"/>
      <c r="AE64" s="209">
        <f>SUM(J64:AD64)</f>
        <v>101583110489</v>
      </c>
      <c r="AF64" s="209"/>
      <c r="AG64" s="209"/>
      <c r="AH64" s="209"/>
      <c r="AI64" s="209"/>
    </row>
    <row r="65" spans="3:35" ht="14.25">
      <c r="C65" s="213" t="s">
        <v>251</v>
      </c>
      <c r="D65" s="169"/>
      <c r="E65" s="169"/>
      <c r="F65" s="169"/>
      <c r="G65" s="169"/>
      <c r="H65" s="169"/>
      <c r="I65" s="169"/>
      <c r="J65" s="169"/>
      <c r="K65" s="387">
        <f>SUM(K66:O67)</f>
        <v>946957000</v>
      </c>
      <c r="L65" s="387"/>
      <c r="M65" s="387"/>
      <c r="N65" s="387"/>
      <c r="O65" s="387"/>
      <c r="P65" s="386">
        <f>SUM(P66:T67)</f>
        <v>2777059000</v>
      </c>
      <c r="Q65" s="386"/>
      <c r="R65" s="386"/>
      <c r="S65" s="386"/>
      <c r="T65" s="386"/>
      <c r="U65" s="386">
        <f>SUM(U66:Y67)</f>
        <v>122295000</v>
      </c>
      <c r="V65" s="386"/>
      <c r="W65" s="386"/>
      <c r="X65" s="386"/>
      <c r="Y65" s="386"/>
      <c r="Z65" s="386">
        <f>SUM(Z66:AD67)</f>
        <v>0</v>
      </c>
      <c r="AA65" s="386"/>
      <c r="AB65" s="386"/>
      <c r="AC65" s="386"/>
      <c r="AD65" s="386"/>
      <c r="AE65" s="386">
        <f>SUM(AE66:AI67)</f>
        <v>3846311000</v>
      </c>
      <c r="AF65" s="386"/>
      <c r="AG65" s="386"/>
      <c r="AH65" s="386"/>
      <c r="AI65" s="386"/>
    </row>
    <row r="66" spans="3:35" ht="14.25">
      <c r="C66" s="207" t="s">
        <v>260</v>
      </c>
      <c r="D66" s="169"/>
      <c r="E66" s="169"/>
      <c r="F66" s="169"/>
      <c r="G66" s="169"/>
      <c r="H66" s="169"/>
      <c r="I66" s="169"/>
      <c r="J66" s="169"/>
      <c r="K66" s="385">
        <v>946957000</v>
      </c>
      <c r="L66" s="385"/>
      <c r="M66" s="385"/>
      <c r="N66" s="385"/>
      <c r="O66" s="385"/>
      <c r="P66" s="381">
        <v>2777059000</v>
      </c>
      <c r="Q66" s="381"/>
      <c r="R66" s="381"/>
      <c r="S66" s="381"/>
      <c r="T66" s="381"/>
      <c r="U66" s="388">
        <v>122295000</v>
      </c>
      <c r="V66" s="388"/>
      <c r="W66" s="388"/>
      <c r="X66" s="388"/>
      <c r="Y66" s="388"/>
      <c r="Z66" s="381">
        <v>0</v>
      </c>
      <c r="AA66" s="381"/>
      <c r="AB66" s="381"/>
      <c r="AC66" s="381"/>
      <c r="AD66" s="381"/>
      <c r="AE66" s="380">
        <f>SUM(K66:AD66)</f>
        <v>3846311000</v>
      </c>
      <c r="AF66" s="380"/>
      <c r="AG66" s="380"/>
      <c r="AH66" s="380"/>
      <c r="AI66" s="380"/>
    </row>
    <row r="67" spans="3:35" ht="14.25">
      <c r="C67" s="207" t="s">
        <v>254</v>
      </c>
      <c r="D67" s="169"/>
      <c r="E67" s="169"/>
      <c r="F67" s="169"/>
      <c r="G67" s="169"/>
      <c r="H67" s="169"/>
      <c r="I67" s="169"/>
      <c r="J67" s="169"/>
      <c r="K67" s="385">
        <v>0</v>
      </c>
      <c r="L67" s="385"/>
      <c r="M67" s="385"/>
      <c r="N67" s="385"/>
      <c r="O67" s="385"/>
      <c r="P67" s="381">
        <v>0</v>
      </c>
      <c r="Q67" s="381"/>
      <c r="R67" s="381"/>
      <c r="S67" s="381"/>
      <c r="T67" s="381"/>
      <c r="U67" s="381">
        <v>0</v>
      </c>
      <c r="V67" s="381"/>
      <c r="W67" s="381"/>
      <c r="X67" s="381"/>
      <c r="Y67" s="381"/>
      <c r="Z67" s="381">
        <v>0</v>
      </c>
      <c r="AA67" s="381"/>
      <c r="AB67" s="381"/>
      <c r="AC67" s="381"/>
      <c r="AD67" s="381"/>
      <c r="AE67" s="380">
        <f>SUM(K67:AD67)</f>
        <v>0</v>
      </c>
      <c r="AF67" s="380"/>
      <c r="AG67" s="380"/>
      <c r="AH67" s="380"/>
      <c r="AI67" s="380"/>
    </row>
    <row r="68" spans="3:35" ht="14.25">
      <c r="C68" s="213" t="s">
        <v>255</v>
      </c>
      <c r="D68" s="169"/>
      <c r="E68" s="169"/>
      <c r="F68" s="169"/>
      <c r="G68" s="169"/>
      <c r="H68" s="169"/>
      <c r="I68" s="169"/>
      <c r="J68" s="169"/>
      <c r="K68" s="387">
        <f>SUM(K69:O71)</f>
        <v>330688202</v>
      </c>
      <c r="L68" s="387"/>
      <c r="M68" s="387"/>
      <c r="N68" s="387"/>
      <c r="O68" s="387"/>
      <c r="P68" s="386">
        <f>SUM(P69:T71)</f>
        <v>364531330</v>
      </c>
      <c r="Q68" s="386"/>
      <c r="R68" s="386"/>
      <c r="S68" s="386"/>
      <c r="T68" s="386"/>
      <c r="U68" s="386">
        <f>SUM(U69:Y71)</f>
        <v>0</v>
      </c>
      <c r="V68" s="386"/>
      <c r="W68" s="386"/>
      <c r="X68" s="386"/>
      <c r="Y68" s="386"/>
      <c r="Z68" s="386">
        <f>SUM(Z69:AD71)</f>
        <v>0</v>
      </c>
      <c r="AA68" s="386"/>
      <c r="AB68" s="386"/>
      <c r="AC68" s="386"/>
      <c r="AD68" s="386"/>
      <c r="AE68" s="386">
        <f>SUM(AE69:AI71)</f>
        <v>695219532</v>
      </c>
      <c r="AF68" s="386"/>
      <c r="AG68" s="386"/>
      <c r="AH68" s="386"/>
      <c r="AI68" s="386"/>
    </row>
    <row r="69" spans="3:35" ht="14.25">
      <c r="C69" s="207" t="s">
        <v>256</v>
      </c>
      <c r="D69" s="205"/>
      <c r="E69" s="205"/>
      <c r="F69" s="205"/>
      <c r="G69" s="205"/>
      <c r="H69" s="205"/>
      <c r="I69" s="205"/>
      <c r="J69" s="205"/>
      <c r="K69" s="385">
        <v>0</v>
      </c>
      <c r="L69" s="385"/>
      <c r="M69" s="385"/>
      <c r="N69" s="385"/>
      <c r="O69" s="385"/>
      <c r="P69" s="381">
        <v>0</v>
      </c>
      <c r="Q69" s="381"/>
      <c r="R69" s="381"/>
      <c r="S69" s="381"/>
      <c r="T69" s="381"/>
      <c r="U69" s="381">
        <v>0</v>
      </c>
      <c r="V69" s="381"/>
      <c r="W69" s="381"/>
      <c r="X69" s="381"/>
      <c r="Y69" s="381"/>
      <c r="Z69" s="381">
        <v>0</v>
      </c>
      <c r="AA69" s="381"/>
      <c r="AB69" s="381"/>
      <c r="AC69" s="381"/>
      <c r="AD69" s="381"/>
      <c r="AE69" s="380">
        <f>SUM(K69:AD69)</f>
        <v>0</v>
      </c>
      <c r="AF69" s="380"/>
      <c r="AG69" s="380"/>
      <c r="AH69" s="380"/>
      <c r="AI69" s="380"/>
    </row>
    <row r="70" spans="3:35" ht="14.25">
      <c r="C70" s="207" t="s">
        <v>257</v>
      </c>
      <c r="D70" s="205"/>
      <c r="E70" s="205"/>
      <c r="F70" s="205"/>
      <c r="G70" s="205"/>
      <c r="H70" s="205"/>
      <c r="I70" s="205"/>
      <c r="J70" s="205"/>
      <c r="K70" s="385">
        <v>330688202</v>
      </c>
      <c r="L70" s="385"/>
      <c r="M70" s="385"/>
      <c r="N70" s="385"/>
      <c r="O70" s="385"/>
      <c r="P70" s="381">
        <v>364531330</v>
      </c>
      <c r="Q70" s="381"/>
      <c r="R70" s="381"/>
      <c r="S70" s="381"/>
      <c r="T70" s="381"/>
      <c r="U70" s="381">
        <v>0</v>
      </c>
      <c r="V70" s="381"/>
      <c r="W70" s="381"/>
      <c r="X70" s="381"/>
      <c r="Y70" s="381"/>
      <c r="Z70" s="381">
        <v>0</v>
      </c>
      <c r="AA70" s="381"/>
      <c r="AB70" s="381"/>
      <c r="AC70" s="381"/>
      <c r="AD70" s="381"/>
      <c r="AE70" s="380">
        <f>SUM(K70:AD70)</f>
        <v>695219532</v>
      </c>
      <c r="AF70" s="380"/>
      <c r="AG70" s="380"/>
      <c r="AH70" s="380"/>
      <c r="AI70" s="380"/>
    </row>
    <row r="71" spans="3:35" ht="14.25">
      <c r="C71" s="207" t="s">
        <v>258</v>
      </c>
      <c r="D71" s="205"/>
      <c r="E71" s="205"/>
      <c r="F71" s="205"/>
      <c r="G71" s="205"/>
      <c r="H71" s="205"/>
      <c r="I71" s="205"/>
      <c r="J71" s="205"/>
      <c r="K71" s="385">
        <v>0</v>
      </c>
      <c r="L71" s="385"/>
      <c r="M71" s="385"/>
      <c r="N71" s="385"/>
      <c r="O71" s="385"/>
      <c r="P71" s="381">
        <v>0</v>
      </c>
      <c r="Q71" s="381"/>
      <c r="R71" s="381"/>
      <c r="S71" s="381"/>
      <c r="T71" s="381"/>
      <c r="U71" s="381">
        <v>0</v>
      </c>
      <c r="V71" s="381"/>
      <c r="W71" s="381"/>
      <c r="X71" s="381"/>
      <c r="Y71" s="381"/>
      <c r="Z71" s="381">
        <v>0</v>
      </c>
      <c r="AA71" s="381"/>
      <c r="AB71" s="381"/>
      <c r="AC71" s="381"/>
      <c r="AD71" s="381"/>
      <c r="AE71" s="380">
        <f>SUM(K71:AD71)</f>
        <v>0</v>
      </c>
      <c r="AF71" s="380"/>
      <c r="AG71" s="380"/>
      <c r="AH71" s="380"/>
      <c r="AI71" s="380"/>
    </row>
    <row r="72" spans="3:35" ht="15" thickBot="1">
      <c r="C72" s="213" t="s">
        <v>212</v>
      </c>
      <c r="D72" s="169"/>
      <c r="E72" s="169"/>
      <c r="F72" s="169"/>
      <c r="G72" s="169"/>
      <c r="H72" s="169"/>
      <c r="I72" s="169"/>
      <c r="J72" s="169"/>
      <c r="K72" s="384">
        <f>K64+K65-K68</f>
        <v>38053953690</v>
      </c>
      <c r="L72" s="384"/>
      <c r="M72" s="384"/>
      <c r="N72" s="384"/>
      <c r="O72" s="384"/>
      <c r="P72" s="379">
        <f>P64+P65-P68</f>
        <v>62198131711</v>
      </c>
      <c r="Q72" s="379"/>
      <c r="R72" s="379"/>
      <c r="S72" s="379"/>
      <c r="T72" s="379"/>
      <c r="U72" s="379">
        <f>U64+U65-U68</f>
        <v>4482116556</v>
      </c>
      <c r="V72" s="379"/>
      <c r="W72" s="379"/>
      <c r="X72" s="379"/>
      <c r="Y72" s="379"/>
      <c r="Z72" s="379">
        <f>Z64+Z65-Z68</f>
        <v>0</v>
      </c>
      <c r="AA72" s="379"/>
      <c r="AB72" s="379"/>
      <c r="AC72" s="379"/>
      <c r="AD72" s="379"/>
      <c r="AE72" s="378">
        <f>SUM(J72:AD72)</f>
        <v>104734201957</v>
      </c>
      <c r="AF72" s="378"/>
      <c r="AG72" s="378"/>
      <c r="AH72" s="378"/>
      <c r="AI72" s="378"/>
    </row>
    <row r="73" spans="3:35" ht="15" thickTop="1">
      <c r="C73" s="213"/>
      <c r="D73" s="169"/>
      <c r="E73" s="169"/>
      <c r="F73" s="169"/>
      <c r="G73" s="169"/>
      <c r="H73" s="169"/>
      <c r="I73" s="169"/>
      <c r="J73" s="169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5"/>
      <c r="AF73" s="175"/>
      <c r="AG73" s="175"/>
      <c r="AH73" s="175"/>
      <c r="AI73" s="175"/>
    </row>
    <row r="74" spans="3:35" ht="14.25">
      <c r="C74" s="170" t="s">
        <v>261</v>
      </c>
      <c r="D74" s="169"/>
      <c r="E74" s="169"/>
      <c r="F74" s="169"/>
      <c r="G74" s="169"/>
      <c r="H74" s="169"/>
      <c r="I74" s="169"/>
      <c r="J74" s="169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09"/>
      <c r="AF74" s="209"/>
      <c r="AG74" s="209"/>
      <c r="AH74" s="209"/>
      <c r="AI74" s="209"/>
    </row>
    <row r="75" spans="3:35" ht="14.25">
      <c r="C75" s="176" t="s">
        <v>262</v>
      </c>
      <c r="D75" s="169"/>
      <c r="E75" s="169"/>
      <c r="F75" s="169"/>
      <c r="G75" s="169"/>
      <c r="H75" s="169"/>
      <c r="I75" s="169"/>
      <c r="J75" s="169"/>
      <c r="K75" s="243">
        <f>K52-K64</f>
        <v>8607441463</v>
      </c>
      <c r="L75" s="243"/>
      <c r="M75" s="243"/>
      <c r="N75" s="243"/>
      <c r="O75" s="243"/>
      <c r="P75" s="243">
        <f>P52-P64</f>
        <v>22780055195</v>
      </c>
      <c r="Q75" s="243"/>
      <c r="R75" s="243"/>
      <c r="S75" s="243"/>
      <c r="T75" s="243"/>
      <c r="U75" s="243">
        <f>U52-U64</f>
        <v>2620804486</v>
      </c>
      <c r="V75" s="243"/>
      <c r="W75" s="243"/>
      <c r="X75" s="243"/>
      <c r="Y75" s="243"/>
      <c r="Z75" s="243">
        <f>Z52-Z64</f>
        <v>0</v>
      </c>
      <c r="AA75" s="243"/>
      <c r="AB75" s="243"/>
      <c r="AC75" s="243"/>
      <c r="AD75" s="243"/>
      <c r="AE75" s="209">
        <f>AE52-AE64</f>
        <v>34008301144</v>
      </c>
      <c r="AF75" s="209"/>
      <c r="AG75" s="209"/>
      <c r="AH75" s="209"/>
      <c r="AI75" s="209"/>
    </row>
    <row r="76" spans="3:35" ht="15" thickBot="1">
      <c r="C76" s="176" t="s">
        <v>263</v>
      </c>
      <c r="D76" s="169"/>
      <c r="E76" s="169"/>
      <c r="F76" s="169"/>
      <c r="G76" s="169"/>
      <c r="H76" s="169"/>
      <c r="I76" s="169"/>
      <c r="J76" s="169"/>
      <c r="K76" s="379">
        <f>K61-K72</f>
        <v>7530712131</v>
      </c>
      <c r="L76" s="379"/>
      <c r="M76" s="379"/>
      <c r="N76" s="379"/>
      <c r="O76" s="379"/>
      <c r="P76" s="379">
        <f>P61-P72</f>
        <v>19857368389</v>
      </c>
      <c r="Q76" s="379"/>
      <c r="R76" s="379"/>
      <c r="S76" s="379"/>
      <c r="T76" s="379"/>
      <c r="U76" s="379">
        <f>U61-U72</f>
        <v>2498509486</v>
      </c>
      <c r="V76" s="379"/>
      <c r="W76" s="379"/>
      <c r="X76" s="379"/>
      <c r="Y76" s="379"/>
      <c r="Z76" s="379">
        <f>Z61-Z72</f>
        <v>0</v>
      </c>
      <c r="AA76" s="379"/>
      <c r="AB76" s="379"/>
      <c r="AC76" s="379"/>
      <c r="AD76" s="379"/>
      <c r="AE76" s="378">
        <f>AE61-AE72</f>
        <v>29886590006</v>
      </c>
      <c r="AF76" s="378"/>
      <c r="AG76" s="378"/>
      <c r="AH76" s="378"/>
      <c r="AI76" s="378"/>
    </row>
    <row r="77" spans="3:35" ht="15.75" thickTop="1">
      <c r="C77" s="202"/>
      <c r="D77" s="199"/>
      <c r="E77" s="199"/>
      <c r="F77" s="199"/>
      <c r="G77" s="199"/>
      <c r="H77" s="199"/>
      <c r="I77" s="199"/>
      <c r="J77" s="199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5"/>
      <c r="AD77" s="215"/>
      <c r="AE77" s="215"/>
      <c r="AF77" s="215"/>
      <c r="AG77" s="215"/>
      <c r="AH77" s="215"/>
      <c r="AI77" s="215"/>
    </row>
    <row r="78" spans="1:28" ht="15">
      <c r="A78" s="65">
        <v>8</v>
      </c>
      <c r="B78" s="65" t="s">
        <v>213</v>
      </c>
      <c r="C78" s="184" t="s">
        <v>265</v>
      </c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</row>
    <row r="79" spans="3:35" ht="15">
      <c r="C79" s="202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H79" s="167"/>
      <c r="AI79" s="168" t="s">
        <v>2</v>
      </c>
    </row>
    <row r="80" spans="3:28" ht="15">
      <c r="C80" s="202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</row>
    <row r="81" spans="3:35" ht="14.25">
      <c r="C81" s="169"/>
      <c r="D81" s="169"/>
      <c r="E81" s="169"/>
      <c r="F81" s="169"/>
      <c r="G81" s="169"/>
      <c r="H81" s="169"/>
      <c r="I81" s="169"/>
      <c r="J81" s="169"/>
      <c r="K81" s="382" t="s">
        <v>266</v>
      </c>
      <c r="L81" s="382"/>
      <c r="M81" s="382"/>
      <c r="N81" s="382"/>
      <c r="O81" s="382"/>
      <c r="P81" s="382" t="s">
        <v>267</v>
      </c>
      <c r="Q81" s="382"/>
      <c r="R81" s="382"/>
      <c r="S81" s="382"/>
      <c r="T81" s="382"/>
      <c r="U81" s="382" t="s">
        <v>268</v>
      </c>
      <c r="V81" s="382"/>
      <c r="W81" s="382"/>
      <c r="X81" s="382"/>
      <c r="Y81" s="382"/>
      <c r="Z81" s="382" t="s">
        <v>269</v>
      </c>
      <c r="AA81" s="382"/>
      <c r="AB81" s="382"/>
      <c r="AC81" s="382"/>
      <c r="AD81" s="382"/>
      <c r="AE81" s="383" t="s">
        <v>219</v>
      </c>
      <c r="AF81" s="383"/>
      <c r="AG81" s="383"/>
      <c r="AH81" s="383"/>
      <c r="AI81" s="383"/>
    </row>
    <row r="82" spans="3:35" ht="14.25">
      <c r="C82" s="203"/>
      <c r="D82" s="169"/>
      <c r="E82" s="169"/>
      <c r="F82" s="169"/>
      <c r="G82" s="169"/>
      <c r="H82" s="169"/>
      <c r="I82" s="169"/>
      <c r="J82" s="169"/>
      <c r="K82" s="382" t="s">
        <v>270</v>
      </c>
      <c r="L82" s="382"/>
      <c r="M82" s="382"/>
      <c r="N82" s="382"/>
      <c r="O82" s="382"/>
      <c r="P82" s="382" t="s">
        <v>271</v>
      </c>
      <c r="Q82" s="382"/>
      <c r="R82" s="382"/>
      <c r="S82" s="382"/>
      <c r="T82" s="382"/>
      <c r="U82" s="382" t="s">
        <v>272</v>
      </c>
      <c r="V82" s="382"/>
      <c r="W82" s="382"/>
      <c r="X82" s="382"/>
      <c r="Y82" s="382"/>
      <c r="Z82" s="382" t="s">
        <v>273</v>
      </c>
      <c r="AA82" s="382"/>
      <c r="AB82" s="382"/>
      <c r="AC82" s="382"/>
      <c r="AD82" s="382"/>
      <c r="AE82" s="383"/>
      <c r="AF82" s="383"/>
      <c r="AG82" s="383"/>
      <c r="AH82" s="383"/>
      <c r="AI82" s="383"/>
    </row>
    <row r="83" spans="3:35" ht="14.25">
      <c r="C83" s="170" t="s">
        <v>249</v>
      </c>
      <c r="D83" s="169"/>
      <c r="E83" s="169"/>
      <c r="F83" s="169"/>
      <c r="G83" s="169"/>
      <c r="H83" s="169"/>
      <c r="I83" s="169"/>
      <c r="J83" s="169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1"/>
      <c r="AF83" s="121"/>
      <c r="AG83" s="121"/>
      <c r="AH83" s="121"/>
      <c r="AI83" s="121"/>
    </row>
    <row r="84" spans="3:35" ht="14.25">
      <c r="C84" s="176" t="s">
        <v>250</v>
      </c>
      <c r="D84" s="169"/>
      <c r="E84" s="169"/>
      <c r="F84" s="169"/>
      <c r="G84" s="169"/>
      <c r="H84" s="169"/>
      <c r="I84" s="169"/>
      <c r="J84" s="169"/>
      <c r="K84" s="243">
        <v>2243504700</v>
      </c>
      <c r="L84" s="243"/>
      <c r="M84" s="243"/>
      <c r="N84" s="243"/>
      <c r="O84" s="243"/>
      <c r="P84" s="243"/>
      <c r="Q84" s="243"/>
      <c r="R84" s="243"/>
      <c r="S84" s="243"/>
      <c r="T84" s="243"/>
      <c r="U84" s="243">
        <v>0</v>
      </c>
      <c r="V84" s="243"/>
      <c r="W84" s="243"/>
      <c r="X84" s="243"/>
      <c r="Y84" s="243"/>
      <c r="Z84" s="243">
        <v>63800000</v>
      </c>
      <c r="AA84" s="243"/>
      <c r="AB84" s="243"/>
      <c r="AC84" s="243"/>
      <c r="AD84" s="243"/>
      <c r="AE84" s="209">
        <f>SUM(K84:AD84)</f>
        <v>2307304700</v>
      </c>
      <c r="AF84" s="209"/>
      <c r="AG84" s="209"/>
      <c r="AH84" s="209"/>
      <c r="AI84" s="209"/>
    </row>
    <row r="85" spans="3:35" ht="14.25">
      <c r="C85" s="176" t="s">
        <v>251</v>
      </c>
      <c r="D85" s="169"/>
      <c r="E85" s="169"/>
      <c r="F85" s="169"/>
      <c r="G85" s="169"/>
      <c r="H85" s="169"/>
      <c r="I85" s="169"/>
      <c r="J85" s="169"/>
      <c r="K85" s="243">
        <f>SUM(K86:O89)</f>
        <v>0</v>
      </c>
      <c r="L85" s="243"/>
      <c r="M85" s="243"/>
      <c r="N85" s="243"/>
      <c r="O85" s="243"/>
      <c r="P85" s="243">
        <f>SUM(P86:T89)</f>
        <v>0</v>
      </c>
      <c r="Q85" s="243"/>
      <c r="R85" s="243"/>
      <c r="S85" s="243"/>
      <c r="T85" s="243"/>
      <c r="U85" s="243">
        <f>SUM(U86:Y89)</f>
        <v>0</v>
      </c>
      <c r="V85" s="243"/>
      <c r="W85" s="243"/>
      <c r="X85" s="243"/>
      <c r="Y85" s="243"/>
      <c r="Z85" s="243"/>
      <c r="AA85" s="243"/>
      <c r="AB85" s="243"/>
      <c r="AC85" s="243"/>
      <c r="AD85" s="243"/>
      <c r="AE85" s="243">
        <f>SUM(AE86:AI89)</f>
        <v>0</v>
      </c>
      <c r="AF85" s="243"/>
      <c r="AG85" s="243"/>
      <c r="AH85" s="243"/>
      <c r="AI85" s="243"/>
    </row>
    <row r="86" spans="3:35" ht="14.25">
      <c r="C86" s="217" t="s">
        <v>274</v>
      </c>
      <c r="D86" s="169"/>
      <c r="E86" s="169"/>
      <c r="F86" s="169"/>
      <c r="G86" s="169"/>
      <c r="H86" s="169"/>
      <c r="I86" s="169"/>
      <c r="J86" s="169"/>
      <c r="K86" s="226"/>
      <c r="L86" s="226"/>
      <c r="M86" s="226"/>
      <c r="N86" s="226"/>
      <c r="O86" s="226"/>
      <c r="P86" s="226">
        <v>0</v>
      </c>
      <c r="Q86" s="226"/>
      <c r="R86" s="226"/>
      <c r="S86" s="226"/>
      <c r="T86" s="226"/>
      <c r="U86" s="226">
        <v>0</v>
      </c>
      <c r="V86" s="226"/>
      <c r="W86" s="226"/>
      <c r="X86" s="226"/>
      <c r="Y86" s="226"/>
      <c r="Z86" s="226"/>
      <c r="AA86" s="226"/>
      <c r="AB86" s="226"/>
      <c r="AC86" s="226"/>
      <c r="AD86" s="226"/>
      <c r="AE86" s="227">
        <f>SUM(K86:AD86)</f>
        <v>0</v>
      </c>
      <c r="AF86" s="227"/>
      <c r="AG86" s="227"/>
      <c r="AH86" s="227"/>
      <c r="AI86" s="227"/>
    </row>
    <row r="87" spans="3:35" ht="14.25">
      <c r="C87" s="217" t="s">
        <v>275</v>
      </c>
      <c r="D87" s="169"/>
      <c r="E87" s="169"/>
      <c r="F87" s="169"/>
      <c r="G87" s="169"/>
      <c r="H87" s="169"/>
      <c r="I87" s="169"/>
      <c r="J87" s="169"/>
      <c r="K87" s="226">
        <v>0</v>
      </c>
      <c r="L87" s="226"/>
      <c r="M87" s="226"/>
      <c r="N87" s="226"/>
      <c r="O87" s="226"/>
      <c r="P87" s="226">
        <v>0</v>
      </c>
      <c r="Q87" s="226"/>
      <c r="R87" s="226"/>
      <c r="S87" s="226"/>
      <c r="T87" s="226"/>
      <c r="U87" s="226">
        <v>0</v>
      </c>
      <c r="V87" s="226"/>
      <c r="W87" s="226"/>
      <c r="X87" s="226"/>
      <c r="Y87" s="226"/>
      <c r="Z87" s="226">
        <v>0</v>
      </c>
      <c r="AA87" s="226"/>
      <c r="AB87" s="226"/>
      <c r="AC87" s="226"/>
      <c r="AD87" s="226"/>
      <c r="AE87" s="227">
        <f>SUM(K87:AD87)</f>
        <v>0</v>
      </c>
      <c r="AF87" s="227"/>
      <c r="AG87" s="227"/>
      <c r="AH87" s="227"/>
      <c r="AI87" s="227"/>
    </row>
    <row r="88" spans="3:35" ht="14.25">
      <c r="C88" s="217" t="s">
        <v>276</v>
      </c>
      <c r="D88" s="169"/>
      <c r="E88" s="169"/>
      <c r="F88" s="169"/>
      <c r="G88" s="169"/>
      <c r="H88" s="169"/>
      <c r="I88" s="169"/>
      <c r="J88" s="169"/>
      <c r="K88" s="226">
        <v>0</v>
      </c>
      <c r="L88" s="226"/>
      <c r="M88" s="226"/>
      <c r="N88" s="226"/>
      <c r="O88" s="226"/>
      <c r="P88" s="226">
        <v>0</v>
      </c>
      <c r="Q88" s="226"/>
      <c r="R88" s="226"/>
      <c r="S88" s="226"/>
      <c r="T88" s="226"/>
      <c r="U88" s="226">
        <v>0</v>
      </c>
      <c r="V88" s="226"/>
      <c r="W88" s="226"/>
      <c r="X88" s="226"/>
      <c r="Y88" s="226"/>
      <c r="Z88" s="226">
        <v>0</v>
      </c>
      <c r="AA88" s="226"/>
      <c r="AB88" s="226"/>
      <c r="AC88" s="226"/>
      <c r="AD88" s="226"/>
      <c r="AE88" s="227">
        <f>SUM(K88:AD88)</f>
        <v>0</v>
      </c>
      <c r="AF88" s="227"/>
      <c r="AG88" s="227"/>
      <c r="AH88" s="227"/>
      <c r="AI88" s="227"/>
    </row>
    <row r="89" spans="3:35" ht="14.25">
      <c r="C89" s="217" t="s">
        <v>277</v>
      </c>
      <c r="D89" s="169"/>
      <c r="E89" s="169"/>
      <c r="F89" s="169"/>
      <c r="G89" s="169"/>
      <c r="H89" s="169"/>
      <c r="I89" s="169"/>
      <c r="J89" s="169"/>
      <c r="K89" s="226">
        <v>0</v>
      </c>
      <c r="L89" s="226"/>
      <c r="M89" s="226"/>
      <c r="N89" s="226"/>
      <c r="O89" s="226"/>
      <c r="P89" s="226">
        <v>0</v>
      </c>
      <c r="Q89" s="226"/>
      <c r="R89" s="226"/>
      <c r="S89" s="226"/>
      <c r="T89" s="226"/>
      <c r="U89" s="226">
        <v>0</v>
      </c>
      <c r="V89" s="226"/>
      <c r="W89" s="226"/>
      <c r="X89" s="226"/>
      <c r="Y89" s="226"/>
      <c r="Z89" s="226">
        <v>0</v>
      </c>
      <c r="AA89" s="226"/>
      <c r="AB89" s="226"/>
      <c r="AC89" s="226"/>
      <c r="AD89" s="226"/>
      <c r="AE89" s="227">
        <f>SUM(K89:AD89)</f>
        <v>0</v>
      </c>
      <c r="AF89" s="227"/>
      <c r="AG89" s="227"/>
      <c r="AH89" s="227"/>
      <c r="AI89" s="227"/>
    </row>
    <row r="90" spans="3:35" ht="14.25">
      <c r="C90" s="176" t="s">
        <v>255</v>
      </c>
      <c r="D90" s="169"/>
      <c r="E90" s="169"/>
      <c r="F90" s="169"/>
      <c r="G90" s="169"/>
      <c r="H90" s="169"/>
      <c r="I90" s="169"/>
      <c r="J90" s="169"/>
      <c r="K90" s="243">
        <f>SUM(K91:O92)</f>
        <v>0</v>
      </c>
      <c r="L90" s="243"/>
      <c r="M90" s="243"/>
      <c r="N90" s="243"/>
      <c r="O90" s="243"/>
      <c r="P90" s="243">
        <f>SUM(P91:T92)</f>
        <v>0</v>
      </c>
      <c r="Q90" s="243"/>
      <c r="R90" s="243"/>
      <c r="S90" s="243"/>
      <c r="T90" s="243"/>
      <c r="U90" s="243">
        <f>SUM(U91:Y92)</f>
        <v>0</v>
      </c>
      <c r="V90" s="243"/>
      <c r="W90" s="243"/>
      <c r="X90" s="243"/>
      <c r="Y90" s="243"/>
      <c r="Z90" s="243">
        <f>SUM(Z91:AD92)</f>
        <v>0</v>
      </c>
      <c r="AA90" s="243"/>
      <c r="AB90" s="243"/>
      <c r="AC90" s="243"/>
      <c r="AD90" s="243"/>
      <c r="AE90" s="243">
        <f>SUM(AE91:AI92)</f>
        <v>0</v>
      </c>
      <c r="AF90" s="243"/>
      <c r="AG90" s="243"/>
      <c r="AH90" s="243"/>
      <c r="AI90" s="243"/>
    </row>
    <row r="91" spans="3:35" ht="14.25">
      <c r="C91" s="217" t="s">
        <v>257</v>
      </c>
      <c r="D91" s="169"/>
      <c r="E91" s="169"/>
      <c r="F91" s="169"/>
      <c r="G91" s="169"/>
      <c r="H91" s="169"/>
      <c r="I91" s="169"/>
      <c r="J91" s="169"/>
      <c r="K91" s="226">
        <v>0</v>
      </c>
      <c r="L91" s="226"/>
      <c r="M91" s="226"/>
      <c r="N91" s="226"/>
      <c r="O91" s="226"/>
      <c r="P91" s="226">
        <v>0</v>
      </c>
      <c r="Q91" s="226"/>
      <c r="R91" s="226"/>
      <c r="S91" s="226"/>
      <c r="T91" s="226"/>
      <c r="U91" s="226">
        <v>0</v>
      </c>
      <c r="V91" s="226"/>
      <c r="W91" s="226"/>
      <c r="X91" s="226"/>
      <c r="Y91" s="226"/>
      <c r="Z91" s="226">
        <v>0</v>
      </c>
      <c r="AA91" s="226"/>
      <c r="AB91" s="226"/>
      <c r="AC91" s="226"/>
      <c r="AD91" s="226"/>
      <c r="AE91" s="227">
        <f>SUM(K91:AD91)</f>
        <v>0</v>
      </c>
      <c r="AF91" s="227"/>
      <c r="AG91" s="227"/>
      <c r="AH91" s="227"/>
      <c r="AI91" s="227"/>
    </row>
    <row r="92" spans="3:35" ht="14.25">
      <c r="C92" s="217" t="s">
        <v>278</v>
      </c>
      <c r="D92" s="169"/>
      <c r="E92" s="169"/>
      <c r="F92" s="169"/>
      <c r="G92" s="169"/>
      <c r="H92" s="169"/>
      <c r="I92" s="169"/>
      <c r="J92" s="169"/>
      <c r="K92" s="226">
        <v>0</v>
      </c>
      <c r="L92" s="226"/>
      <c r="M92" s="226"/>
      <c r="N92" s="226"/>
      <c r="O92" s="226"/>
      <c r="P92" s="226">
        <v>0</v>
      </c>
      <c r="Q92" s="226"/>
      <c r="R92" s="226"/>
      <c r="S92" s="226"/>
      <c r="T92" s="226"/>
      <c r="U92" s="226">
        <v>0</v>
      </c>
      <c r="V92" s="226"/>
      <c r="W92" s="226"/>
      <c r="X92" s="226"/>
      <c r="Y92" s="226"/>
      <c r="Z92" s="226">
        <v>0</v>
      </c>
      <c r="AA92" s="226"/>
      <c r="AB92" s="226"/>
      <c r="AC92" s="226"/>
      <c r="AD92" s="226"/>
      <c r="AE92" s="227">
        <f>SUM(K92:AD92)</f>
        <v>0</v>
      </c>
      <c r="AF92" s="227"/>
      <c r="AG92" s="227"/>
      <c r="AH92" s="227"/>
      <c r="AI92" s="227"/>
    </row>
    <row r="93" spans="3:35" ht="15" thickBot="1">
      <c r="C93" s="176" t="s">
        <v>212</v>
      </c>
      <c r="D93" s="169"/>
      <c r="E93" s="169"/>
      <c r="F93" s="169"/>
      <c r="G93" s="169"/>
      <c r="H93" s="169"/>
      <c r="I93" s="169"/>
      <c r="J93" s="169"/>
      <c r="K93" s="379">
        <f>K84+K85-K90</f>
        <v>2243504700</v>
      </c>
      <c r="L93" s="379"/>
      <c r="M93" s="379"/>
      <c r="N93" s="379"/>
      <c r="O93" s="379"/>
      <c r="P93" s="379">
        <f>P84+P85-P90</f>
        <v>0</v>
      </c>
      <c r="Q93" s="379"/>
      <c r="R93" s="379"/>
      <c r="S93" s="379"/>
      <c r="T93" s="379"/>
      <c r="U93" s="379">
        <f>U84+U85-U90</f>
        <v>0</v>
      </c>
      <c r="V93" s="379"/>
      <c r="W93" s="379"/>
      <c r="X93" s="379"/>
      <c r="Y93" s="379"/>
      <c r="Z93" s="379">
        <f>Z84+Z85-Z90</f>
        <v>63800000</v>
      </c>
      <c r="AA93" s="379"/>
      <c r="AB93" s="379"/>
      <c r="AC93" s="379"/>
      <c r="AD93" s="379"/>
      <c r="AE93" s="379">
        <f>AE84+AE85-AE90</f>
        <v>2307304700</v>
      </c>
      <c r="AF93" s="379"/>
      <c r="AG93" s="379"/>
      <c r="AH93" s="379"/>
      <c r="AI93" s="379"/>
    </row>
    <row r="94" spans="3:35" ht="15" thickTop="1">
      <c r="C94" s="176"/>
      <c r="D94" s="169"/>
      <c r="E94" s="169"/>
      <c r="F94" s="169"/>
      <c r="G94" s="169"/>
      <c r="H94" s="169"/>
      <c r="I94" s="169"/>
      <c r="J94" s="169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</row>
    <row r="95" spans="3:35" ht="14.25">
      <c r="C95" s="170" t="s">
        <v>259</v>
      </c>
      <c r="D95" s="169"/>
      <c r="E95" s="169"/>
      <c r="F95" s="169"/>
      <c r="G95" s="169"/>
      <c r="H95" s="169"/>
      <c r="I95" s="169"/>
      <c r="J95" s="169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09"/>
      <c r="AF95" s="209"/>
      <c r="AG95" s="209"/>
      <c r="AH95" s="209"/>
      <c r="AI95" s="209"/>
    </row>
    <row r="96" spans="3:35" ht="14.25">
      <c r="C96" s="213" t="s">
        <v>250</v>
      </c>
      <c r="D96" s="169"/>
      <c r="E96" s="169"/>
      <c r="F96" s="169"/>
      <c r="G96" s="169"/>
      <c r="H96" s="169"/>
      <c r="I96" s="169"/>
      <c r="J96" s="169"/>
      <c r="K96" s="243">
        <v>0</v>
      </c>
      <c r="L96" s="243"/>
      <c r="M96" s="243"/>
      <c r="N96" s="243"/>
      <c r="O96" s="243"/>
      <c r="P96" s="243"/>
      <c r="Q96" s="243"/>
      <c r="R96" s="243"/>
      <c r="S96" s="243"/>
      <c r="T96" s="243"/>
      <c r="U96" s="243">
        <v>0</v>
      </c>
      <c r="V96" s="243"/>
      <c r="W96" s="243"/>
      <c r="X96" s="243"/>
      <c r="Y96" s="243"/>
      <c r="Z96" s="243">
        <v>59505600</v>
      </c>
      <c r="AA96" s="243"/>
      <c r="AB96" s="243"/>
      <c r="AC96" s="243"/>
      <c r="AD96" s="243"/>
      <c r="AE96" s="209">
        <f>SUM(J96:AD96)</f>
        <v>59505600</v>
      </c>
      <c r="AF96" s="209"/>
      <c r="AG96" s="209"/>
      <c r="AH96" s="209"/>
      <c r="AI96" s="209"/>
    </row>
    <row r="97" spans="3:35" ht="14.25">
      <c r="C97" s="213" t="s">
        <v>251</v>
      </c>
      <c r="D97" s="169"/>
      <c r="E97" s="169"/>
      <c r="F97" s="169"/>
      <c r="G97" s="169"/>
      <c r="H97" s="169"/>
      <c r="I97" s="169"/>
      <c r="J97" s="169"/>
      <c r="K97" s="243">
        <f>SUM(K98:O99)</f>
        <v>0</v>
      </c>
      <c r="L97" s="243"/>
      <c r="M97" s="243"/>
      <c r="N97" s="243"/>
      <c r="O97" s="243"/>
      <c r="P97" s="243">
        <f>SUM(P98:T99)</f>
        <v>0</v>
      </c>
      <c r="Q97" s="243"/>
      <c r="R97" s="243"/>
      <c r="S97" s="243"/>
      <c r="T97" s="243"/>
      <c r="U97" s="243">
        <f>SUM(U98:Y99)</f>
        <v>0</v>
      </c>
      <c r="V97" s="243"/>
      <c r="W97" s="243"/>
      <c r="X97" s="243"/>
      <c r="Y97" s="243"/>
      <c r="Z97" s="243">
        <v>4294400</v>
      </c>
      <c r="AA97" s="243"/>
      <c r="AB97" s="243"/>
      <c r="AC97" s="243"/>
      <c r="AD97" s="243"/>
      <c r="AE97" s="243">
        <f>Z97</f>
        <v>4294400</v>
      </c>
      <c r="AF97" s="243"/>
      <c r="AG97" s="243"/>
      <c r="AH97" s="243"/>
      <c r="AI97" s="243"/>
    </row>
    <row r="98" spans="3:35" ht="14.25">
      <c r="C98" s="207" t="s">
        <v>264</v>
      </c>
      <c r="D98" s="205"/>
      <c r="E98" s="205"/>
      <c r="F98" s="205"/>
      <c r="G98" s="205"/>
      <c r="H98" s="205"/>
      <c r="I98" s="205"/>
      <c r="J98" s="205"/>
      <c r="K98" s="381">
        <v>0</v>
      </c>
      <c r="L98" s="381"/>
      <c r="M98" s="381"/>
      <c r="N98" s="381"/>
      <c r="O98" s="381"/>
      <c r="P98" s="381"/>
      <c r="Q98" s="381"/>
      <c r="R98" s="381"/>
      <c r="S98" s="381"/>
      <c r="T98" s="381"/>
      <c r="U98" s="381">
        <v>0</v>
      </c>
      <c r="V98" s="381"/>
      <c r="W98" s="381"/>
      <c r="X98" s="381"/>
      <c r="Y98" s="381"/>
      <c r="Z98" s="381">
        <v>0</v>
      </c>
      <c r="AA98" s="381"/>
      <c r="AB98" s="381"/>
      <c r="AC98" s="381"/>
      <c r="AD98" s="381"/>
      <c r="AE98" s="380">
        <f>SUM(K98:AD98)</f>
        <v>0</v>
      </c>
      <c r="AF98" s="380"/>
      <c r="AG98" s="380"/>
      <c r="AH98" s="380"/>
      <c r="AI98" s="380"/>
    </row>
    <row r="99" spans="3:35" ht="14.25">
      <c r="C99" s="207" t="s">
        <v>254</v>
      </c>
      <c r="D99" s="205"/>
      <c r="E99" s="205"/>
      <c r="F99" s="205"/>
      <c r="G99" s="205"/>
      <c r="H99" s="205"/>
      <c r="I99" s="205"/>
      <c r="J99" s="205"/>
      <c r="K99" s="381">
        <v>0</v>
      </c>
      <c r="L99" s="381"/>
      <c r="M99" s="381"/>
      <c r="N99" s="381"/>
      <c r="O99" s="381"/>
      <c r="P99" s="381">
        <v>0</v>
      </c>
      <c r="Q99" s="381"/>
      <c r="R99" s="381"/>
      <c r="S99" s="381"/>
      <c r="T99" s="381"/>
      <c r="U99" s="381">
        <v>0</v>
      </c>
      <c r="V99" s="381"/>
      <c r="W99" s="381"/>
      <c r="X99" s="381"/>
      <c r="Y99" s="381"/>
      <c r="Z99" s="381">
        <v>0</v>
      </c>
      <c r="AA99" s="381"/>
      <c r="AB99" s="381"/>
      <c r="AC99" s="381"/>
      <c r="AD99" s="381"/>
      <c r="AE99" s="380">
        <f>SUM(K99:AD99)</f>
        <v>0</v>
      </c>
      <c r="AF99" s="380"/>
      <c r="AG99" s="380"/>
      <c r="AH99" s="380"/>
      <c r="AI99" s="380"/>
    </row>
    <row r="100" spans="3:35" ht="14.25">
      <c r="C100" s="176" t="s">
        <v>255</v>
      </c>
      <c r="D100" s="169"/>
      <c r="E100" s="169"/>
      <c r="F100" s="169"/>
      <c r="G100" s="169"/>
      <c r="H100" s="169"/>
      <c r="I100" s="169"/>
      <c r="J100" s="169"/>
      <c r="K100" s="243">
        <f>SUM(K101:O102)</f>
        <v>0</v>
      </c>
      <c r="L100" s="243"/>
      <c r="M100" s="243"/>
      <c r="N100" s="243"/>
      <c r="O100" s="243"/>
      <c r="P100" s="243">
        <f>SUM(P101:T102)</f>
        <v>0</v>
      </c>
      <c r="Q100" s="243"/>
      <c r="R100" s="243"/>
      <c r="S100" s="243"/>
      <c r="T100" s="243"/>
      <c r="U100" s="243">
        <f>SUM(U101:Y102)</f>
        <v>0</v>
      </c>
      <c r="V100" s="243"/>
      <c r="W100" s="243"/>
      <c r="X100" s="243"/>
      <c r="Y100" s="243"/>
      <c r="Z100" s="243">
        <f>SUM(Z101:AD102)</f>
        <v>0</v>
      </c>
      <c r="AA100" s="243"/>
      <c r="AB100" s="243"/>
      <c r="AC100" s="243"/>
      <c r="AD100" s="243"/>
      <c r="AE100" s="243">
        <f>SUM(AE101:AI102)</f>
        <v>0</v>
      </c>
      <c r="AF100" s="243"/>
      <c r="AG100" s="243"/>
      <c r="AH100" s="243"/>
      <c r="AI100" s="243"/>
    </row>
    <row r="101" spans="3:35" ht="14.25">
      <c r="C101" s="217" t="s">
        <v>257</v>
      </c>
      <c r="D101" s="169"/>
      <c r="E101" s="169"/>
      <c r="F101" s="169"/>
      <c r="G101" s="169"/>
      <c r="H101" s="169"/>
      <c r="I101" s="169"/>
      <c r="J101" s="169"/>
      <c r="K101" s="226">
        <v>0</v>
      </c>
      <c r="L101" s="226"/>
      <c r="M101" s="226"/>
      <c r="N101" s="226"/>
      <c r="O101" s="226"/>
      <c r="P101" s="226">
        <v>0</v>
      </c>
      <c r="Q101" s="226"/>
      <c r="R101" s="226"/>
      <c r="S101" s="226"/>
      <c r="T101" s="226"/>
      <c r="U101" s="226">
        <v>0</v>
      </c>
      <c r="V101" s="226"/>
      <c r="W101" s="226"/>
      <c r="X101" s="226"/>
      <c r="Y101" s="226"/>
      <c r="Z101" s="226">
        <v>0</v>
      </c>
      <c r="AA101" s="226"/>
      <c r="AB101" s="226"/>
      <c r="AC101" s="226"/>
      <c r="AD101" s="226"/>
      <c r="AE101" s="227">
        <f>SUM(K101:AD101)</f>
        <v>0</v>
      </c>
      <c r="AF101" s="227"/>
      <c r="AG101" s="227"/>
      <c r="AH101" s="227"/>
      <c r="AI101" s="227"/>
    </row>
    <row r="102" spans="3:35" ht="14.25">
      <c r="C102" s="217" t="s">
        <v>278</v>
      </c>
      <c r="D102" s="169"/>
      <c r="E102" s="169"/>
      <c r="F102" s="169"/>
      <c r="G102" s="169"/>
      <c r="H102" s="169"/>
      <c r="I102" s="169"/>
      <c r="J102" s="169"/>
      <c r="K102" s="226">
        <v>0</v>
      </c>
      <c r="L102" s="226"/>
      <c r="M102" s="226"/>
      <c r="N102" s="226"/>
      <c r="O102" s="226"/>
      <c r="P102" s="226">
        <v>0</v>
      </c>
      <c r="Q102" s="226"/>
      <c r="R102" s="226"/>
      <c r="S102" s="226"/>
      <c r="T102" s="226"/>
      <c r="U102" s="226">
        <v>0</v>
      </c>
      <c r="V102" s="226"/>
      <c r="W102" s="226"/>
      <c r="X102" s="226"/>
      <c r="Y102" s="226"/>
      <c r="Z102" s="226">
        <v>0</v>
      </c>
      <c r="AA102" s="226"/>
      <c r="AB102" s="226"/>
      <c r="AC102" s="226"/>
      <c r="AD102" s="226"/>
      <c r="AE102" s="227">
        <f>SUM(K102:AD102)</f>
        <v>0</v>
      </c>
      <c r="AF102" s="227"/>
      <c r="AG102" s="227"/>
      <c r="AH102" s="227"/>
      <c r="AI102" s="227"/>
    </row>
    <row r="103" spans="3:35" ht="15" thickBot="1">
      <c r="C103" s="176" t="s">
        <v>212</v>
      </c>
      <c r="D103" s="169"/>
      <c r="E103" s="169"/>
      <c r="F103" s="169"/>
      <c r="G103" s="169"/>
      <c r="H103" s="169"/>
      <c r="I103" s="169"/>
      <c r="J103" s="169"/>
      <c r="K103" s="379">
        <f>K96+K97-K100</f>
        <v>0</v>
      </c>
      <c r="L103" s="379"/>
      <c r="M103" s="379"/>
      <c r="N103" s="379"/>
      <c r="O103" s="379"/>
      <c r="P103" s="379">
        <f>P96+P97-P100</f>
        <v>0</v>
      </c>
      <c r="Q103" s="379"/>
      <c r="R103" s="379"/>
      <c r="S103" s="379"/>
      <c r="T103" s="379"/>
      <c r="U103" s="379">
        <f>U96+U97-U100</f>
        <v>0</v>
      </c>
      <c r="V103" s="379"/>
      <c r="W103" s="379"/>
      <c r="X103" s="379"/>
      <c r="Y103" s="379"/>
      <c r="Z103" s="379">
        <f>Z96+Z97-Z100</f>
        <v>63800000</v>
      </c>
      <c r="AA103" s="379"/>
      <c r="AB103" s="379"/>
      <c r="AC103" s="379"/>
      <c r="AD103" s="379"/>
      <c r="AE103" s="378">
        <f>SUM(J103:AD103)</f>
        <v>63800000</v>
      </c>
      <c r="AF103" s="378"/>
      <c r="AG103" s="378"/>
      <c r="AH103" s="378"/>
      <c r="AI103" s="378"/>
    </row>
    <row r="104" spans="3:35" ht="15" thickTop="1">
      <c r="C104" s="170" t="s">
        <v>261</v>
      </c>
      <c r="D104" s="169"/>
      <c r="E104" s="169"/>
      <c r="F104" s="169"/>
      <c r="G104" s="169"/>
      <c r="H104" s="169"/>
      <c r="I104" s="169"/>
      <c r="J104" s="169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09"/>
      <c r="AF104" s="209"/>
      <c r="AG104" s="209"/>
      <c r="AH104" s="209"/>
      <c r="AI104" s="209"/>
    </row>
    <row r="105" spans="3:35" ht="14.25">
      <c r="C105" s="176" t="s">
        <v>262</v>
      </c>
      <c r="D105" s="169"/>
      <c r="E105" s="169"/>
      <c r="F105" s="169"/>
      <c r="G105" s="169"/>
      <c r="H105" s="169"/>
      <c r="I105" s="169"/>
      <c r="J105" s="169"/>
      <c r="K105" s="243">
        <f>K84-K96</f>
        <v>2243504700</v>
      </c>
      <c r="L105" s="243"/>
      <c r="M105" s="243"/>
      <c r="N105" s="243"/>
      <c r="O105" s="243"/>
      <c r="P105" s="243">
        <f>P84-P96</f>
        <v>0</v>
      </c>
      <c r="Q105" s="243"/>
      <c r="R105" s="243"/>
      <c r="S105" s="243"/>
      <c r="T105" s="243"/>
      <c r="U105" s="243">
        <f>U84-U96</f>
        <v>0</v>
      </c>
      <c r="V105" s="243"/>
      <c r="W105" s="243"/>
      <c r="X105" s="243"/>
      <c r="Y105" s="243"/>
      <c r="Z105" s="243">
        <f>Z84-Z96</f>
        <v>4294400</v>
      </c>
      <c r="AA105" s="243"/>
      <c r="AB105" s="243"/>
      <c r="AC105" s="243"/>
      <c r="AD105" s="243"/>
      <c r="AE105" s="209">
        <f>AE84-AE96</f>
        <v>2247799100</v>
      </c>
      <c r="AF105" s="209"/>
      <c r="AG105" s="209"/>
      <c r="AH105" s="209"/>
      <c r="AI105" s="209"/>
    </row>
    <row r="106" spans="3:35" ht="15" thickBot="1">
      <c r="C106" s="176" t="s">
        <v>263</v>
      </c>
      <c r="D106" s="169"/>
      <c r="E106" s="169"/>
      <c r="F106" s="169"/>
      <c r="G106" s="169"/>
      <c r="H106" s="169"/>
      <c r="I106" s="169"/>
      <c r="J106" s="169"/>
      <c r="K106" s="379">
        <f>K93-K103</f>
        <v>2243504700</v>
      </c>
      <c r="L106" s="379"/>
      <c r="M106" s="379"/>
      <c r="N106" s="379"/>
      <c r="O106" s="379"/>
      <c r="P106" s="379">
        <f>P93-P103</f>
        <v>0</v>
      </c>
      <c r="Q106" s="379"/>
      <c r="R106" s="379"/>
      <c r="S106" s="379"/>
      <c r="T106" s="379"/>
      <c r="U106" s="379">
        <f>U93-U103</f>
        <v>0</v>
      </c>
      <c r="V106" s="379"/>
      <c r="W106" s="379"/>
      <c r="X106" s="379"/>
      <c r="Y106" s="379"/>
      <c r="Z106" s="379">
        <f>Z93-Z103</f>
        <v>0</v>
      </c>
      <c r="AA106" s="379"/>
      <c r="AB106" s="379"/>
      <c r="AC106" s="379"/>
      <c r="AD106" s="379"/>
      <c r="AE106" s="378">
        <f>AE93-AE103</f>
        <v>2243504700</v>
      </c>
      <c r="AF106" s="378"/>
      <c r="AG106" s="378"/>
      <c r="AH106" s="378"/>
      <c r="AI106" s="378"/>
    </row>
    <row r="107" spans="3:35" ht="15.75" thickTop="1"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D107" s="216"/>
      <c r="AE107" s="216"/>
      <c r="AF107" s="216"/>
      <c r="AG107" s="216"/>
      <c r="AH107" s="216"/>
      <c r="AI107" s="216"/>
    </row>
    <row r="108" spans="1:20" ht="15">
      <c r="A108" s="65">
        <v>9</v>
      </c>
      <c r="B108" s="65" t="s">
        <v>213</v>
      </c>
      <c r="C108" s="184" t="s">
        <v>279</v>
      </c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</row>
    <row r="109" spans="3:35" ht="15"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42"/>
      <c r="V109" s="142"/>
      <c r="W109" s="362" t="str">
        <f>'[1]Danh mục'!$B$17</f>
        <v>31/03/2008</v>
      </c>
      <c r="X109" s="362"/>
      <c r="Y109" s="362"/>
      <c r="Z109" s="362"/>
      <c r="AA109" s="362"/>
      <c r="AB109" s="362"/>
      <c r="AC109" s="186"/>
      <c r="AD109" s="363" t="str">
        <f>'[1]Danh mục'!$B$19</f>
        <v>01/01/2008</v>
      </c>
      <c r="AE109" s="363"/>
      <c r="AF109" s="363"/>
      <c r="AG109" s="363"/>
      <c r="AH109" s="363"/>
      <c r="AI109" s="363"/>
    </row>
    <row r="110" spans="3:35" ht="15"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W110" s="192"/>
      <c r="X110" s="192"/>
      <c r="Y110" s="192"/>
      <c r="Z110" s="192"/>
      <c r="AA110" s="192"/>
      <c r="AB110" s="197" t="s">
        <v>215</v>
      </c>
      <c r="AC110" s="197"/>
      <c r="AD110" s="198"/>
      <c r="AE110" s="196"/>
      <c r="AF110" s="196"/>
      <c r="AG110" s="196"/>
      <c r="AH110" s="196"/>
      <c r="AI110" s="197" t="s">
        <v>215</v>
      </c>
    </row>
    <row r="111" spans="3:35" ht="15">
      <c r="C111" s="64" t="s">
        <v>280</v>
      </c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W111" s="59">
        <v>212876720459</v>
      </c>
      <c r="X111" s="59"/>
      <c r="Y111" s="59"/>
      <c r="Z111" s="59"/>
      <c r="AA111" s="59"/>
      <c r="AB111" s="59"/>
      <c r="AC111" s="149"/>
      <c r="AD111" s="59">
        <v>211289515019</v>
      </c>
      <c r="AE111" s="59"/>
      <c r="AF111" s="59"/>
      <c r="AG111" s="59"/>
      <c r="AH111" s="59"/>
      <c r="AI111" s="59"/>
    </row>
    <row r="112" spans="3:35" ht="15">
      <c r="C112" s="64" t="s">
        <v>281</v>
      </c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W112" s="59">
        <v>1199434560</v>
      </c>
      <c r="X112" s="59"/>
      <c r="Y112" s="59"/>
      <c r="Z112" s="59"/>
      <c r="AA112" s="59"/>
      <c r="AB112" s="59"/>
      <c r="AC112" s="149"/>
      <c r="AD112" s="59">
        <v>25515000</v>
      </c>
      <c r="AE112" s="59"/>
      <c r="AF112" s="59"/>
      <c r="AG112" s="59"/>
      <c r="AH112" s="59"/>
      <c r="AI112" s="59"/>
    </row>
    <row r="113" spans="4:35" ht="15.75" thickBot="1">
      <c r="D113" s="65"/>
      <c r="E113" s="65"/>
      <c r="F113" s="65"/>
      <c r="G113" s="65"/>
      <c r="H113" s="65"/>
      <c r="I113" s="65"/>
      <c r="J113" s="65" t="s">
        <v>219</v>
      </c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W113" s="60">
        <f>W111+W112</f>
        <v>214076155019</v>
      </c>
      <c r="X113" s="60"/>
      <c r="Y113" s="60"/>
      <c r="Z113" s="60"/>
      <c r="AA113" s="60"/>
      <c r="AB113" s="60"/>
      <c r="AC113" s="190"/>
      <c r="AD113" s="60">
        <f>AD111+AD112</f>
        <v>211315030019</v>
      </c>
      <c r="AE113" s="60"/>
      <c r="AF113" s="60"/>
      <c r="AG113" s="60"/>
      <c r="AH113" s="60"/>
      <c r="AI113" s="60"/>
    </row>
    <row r="114" spans="3:35" ht="15.75" thickTop="1"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D114" s="216"/>
      <c r="AE114" s="216"/>
      <c r="AF114" s="216"/>
      <c r="AG114" s="216"/>
      <c r="AH114" s="216"/>
      <c r="AI114" s="216"/>
    </row>
    <row r="115" spans="1:35" ht="15">
      <c r="A115" s="65">
        <v>10</v>
      </c>
      <c r="B115" s="65" t="s">
        <v>213</v>
      </c>
      <c r="C115" s="184" t="s">
        <v>282</v>
      </c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D115" s="216"/>
      <c r="AE115" s="216"/>
      <c r="AF115" s="216"/>
      <c r="AG115" s="216"/>
      <c r="AH115" s="216"/>
      <c r="AI115" s="216"/>
    </row>
    <row r="116" spans="3:35" ht="14.25"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35" t="str">
        <f>'[1]Danh mục'!$B$17</f>
        <v>31/03/2008</v>
      </c>
      <c r="X116" s="35"/>
      <c r="Y116" s="35"/>
      <c r="Z116" s="35"/>
      <c r="AA116" s="35"/>
      <c r="AB116" s="35"/>
      <c r="AC116" s="186"/>
      <c r="AD116" s="377" t="str">
        <f>'[1]Danh mục'!$B$19</f>
        <v>01/01/2008</v>
      </c>
      <c r="AE116" s="377"/>
      <c r="AF116" s="377"/>
      <c r="AG116" s="377"/>
      <c r="AH116" s="377"/>
      <c r="AI116" s="377"/>
    </row>
    <row r="117" spans="3:35" ht="15"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W117" s="192"/>
      <c r="X117" s="192"/>
      <c r="Y117" s="192"/>
      <c r="Z117" s="192"/>
      <c r="AA117" s="192"/>
      <c r="AB117" s="197" t="s">
        <v>215</v>
      </c>
      <c r="AC117" s="197"/>
      <c r="AD117" s="198"/>
      <c r="AE117" s="196"/>
      <c r="AF117" s="196"/>
      <c r="AG117" s="196"/>
      <c r="AH117" s="196"/>
      <c r="AI117" s="197" t="s">
        <v>215</v>
      </c>
    </row>
    <row r="118" spans="3:35" ht="15">
      <c r="C118" s="64" t="s">
        <v>283</v>
      </c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W118" s="364">
        <f>'[1]Tổng hợp'!F105</f>
        <v>0</v>
      </c>
      <c r="X118" s="364"/>
      <c r="Y118" s="364"/>
      <c r="Z118" s="364"/>
      <c r="AA118" s="364"/>
      <c r="AB118" s="364"/>
      <c r="AC118" s="193"/>
      <c r="AD118" s="364">
        <f>'[1]Tổng hợp'!J105</f>
        <v>0</v>
      </c>
      <c r="AE118" s="364"/>
      <c r="AF118" s="364"/>
      <c r="AG118" s="364"/>
      <c r="AH118" s="364"/>
      <c r="AI118" s="364"/>
    </row>
    <row r="119" spans="3:35" ht="15">
      <c r="C119" s="64" t="s">
        <v>284</v>
      </c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W119" s="364">
        <f>'[1]Tổng hợp'!F106</f>
        <v>0</v>
      </c>
      <c r="X119" s="364"/>
      <c r="Y119" s="364"/>
      <c r="Z119" s="364"/>
      <c r="AA119" s="364"/>
      <c r="AB119" s="364"/>
      <c r="AC119" s="193"/>
      <c r="AD119" s="364">
        <f>'[1]Tổng hợp'!J106</f>
        <v>0</v>
      </c>
      <c r="AE119" s="364"/>
      <c r="AF119" s="364"/>
      <c r="AG119" s="364"/>
      <c r="AH119" s="364"/>
      <c r="AI119" s="364"/>
    </row>
    <row r="120" spans="3:35" ht="15">
      <c r="C120" s="64" t="s">
        <v>285</v>
      </c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W120" s="364">
        <f>'[1]Tổng hợp'!F107</f>
        <v>0</v>
      </c>
      <c r="X120" s="364"/>
      <c r="Y120" s="364"/>
      <c r="Z120" s="364"/>
      <c r="AA120" s="364"/>
      <c r="AB120" s="364"/>
      <c r="AC120" s="193"/>
      <c r="AD120" s="364">
        <f>'[1]Tổng hợp'!J107</f>
        <v>0</v>
      </c>
      <c r="AE120" s="364"/>
      <c r="AF120" s="364"/>
      <c r="AG120" s="364"/>
      <c r="AH120" s="364"/>
      <c r="AI120" s="364"/>
    </row>
    <row r="121" spans="3:35" ht="15">
      <c r="C121" s="64" t="s">
        <v>286</v>
      </c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W121" s="364">
        <f>'[1]Tổng hợp'!J108</f>
        <v>0</v>
      </c>
      <c r="X121" s="364"/>
      <c r="Y121" s="364"/>
      <c r="Z121" s="364"/>
      <c r="AA121" s="364"/>
      <c r="AB121" s="364"/>
      <c r="AC121" s="193"/>
      <c r="AD121" s="364">
        <f>'[1]Tổng hợp'!F108</f>
        <v>0</v>
      </c>
      <c r="AE121" s="364"/>
      <c r="AF121" s="364"/>
      <c r="AG121" s="364"/>
      <c r="AH121" s="364"/>
      <c r="AI121" s="364"/>
    </row>
    <row r="122" spans="3:35" ht="15">
      <c r="C122" s="164" t="s">
        <v>287</v>
      </c>
      <c r="W122" s="59">
        <v>4262469000</v>
      </c>
      <c r="X122" s="59"/>
      <c r="Y122" s="59"/>
      <c r="Z122" s="59"/>
      <c r="AA122" s="59"/>
      <c r="AB122" s="59"/>
      <c r="AC122" s="190"/>
      <c r="AD122" s="59">
        <v>4262469000</v>
      </c>
      <c r="AE122" s="59"/>
      <c r="AF122" s="59"/>
      <c r="AG122" s="59"/>
      <c r="AH122" s="59"/>
      <c r="AI122" s="59"/>
    </row>
    <row r="123" spans="4:35" ht="15.75" thickBot="1">
      <c r="D123" s="65"/>
      <c r="E123" s="65"/>
      <c r="F123" s="65"/>
      <c r="G123" s="65"/>
      <c r="H123" s="65"/>
      <c r="I123" s="65"/>
      <c r="J123" s="65" t="s">
        <v>219</v>
      </c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W123" s="60">
        <f>SUBTOTAL(9,W118:AB122)</f>
        <v>4262469000</v>
      </c>
      <c r="X123" s="60"/>
      <c r="Y123" s="60"/>
      <c r="Z123" s="60"/>
      <c r="AA123" s="60"/>
      <c r="AB123" s="60"/>
      <c r="AC123" s="190"/>
      <c r="AD123" s="60">
        <f>SUBTOTAL(9,AD118:AI122)</f>
        <v>4262469000</v>
      </c>
      <c r="AE123" s="60"/>
      <c r="AF123" s="60"/>
      <c r="AG123" s="60"/>
      <c r="AH123" s="60"/>
      <c r="AI123" s="60"/>
    </row>
    <row r="124" spans="3:35" ht="15.75" thickTop="1"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D124" s="216"/>
      <c r="AE124" s="216"/>
      <c r="AF124" s="216"/>
      <c r="AG124" s="216"/>
      <c r="AH124" s="216"/>
      <c r="AI124" s="216"/>
    </row>
    <row r="125" spans="1:20" ht="15">
      <c r="A125" s="65">
        <v>11</v>
      </c>
      <c r="B125" s="65" t="s">
        <v>213</v>
      </c>
      <c r="C125" s="184" t="s">
        <v>288</v>
      </c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</row>
    <row r="126" spans="3:35" ht="15"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42"/>
      <c r="V126" s="142"/>
      <c r="W126" s="362" t="str">
        <f>'[1]Danh mục'!$B$17</f>
        <v>31/03/2008</v>
      </c>
      <c r="X126" s="362"/>
      <c r="Y126" s="362"/>
      <c r="Z126" s="362"/>
      <c r="AA126" s="362"/>
      <c r="AB126" s="362"/>
      <c r="AC126" s="220"/>
      <c r="AD126" s="363" t="str">
        <f>'[1]Danh mục'!$B$19</f>
        <v>01/01/2008</v>
      </c>
      <c r="AE126" s="363"/>
      <c r="AF126" s="363"/>
      <c r="AG126" s="363"/>
      <c r="AH126" s="363"/>
      <c r="AI126" s="363"/>
    </row>
    <row r="127" spans="3:35" ht="15"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W127" s="192"/>
      <c r="X127" s="192"/>
      <c r="Y127" s="192"/>
      <c r="Z127" s="192"/>
      <c r="AA127" s="192"/>
      <c r="AB127" s="197" t="s">
        <v>215</v>
      </c>
      <c r="AC127" s="197"/>
      <c r="AD127" s="198"/>
      <c r="AE127" s="196"/>
      <c r="AF127" s="196"/>
      <c r="AG127" s="196"/>
      <c r="AH127" s="196"/>
      <c r="AI127" s="197" t="s">
        <v>215</v>
      </c>
    </row>
    <row r="128" spans="3:35" ht="15">
      <c r="C128" s="64" t="s">
        <v>289</v>
      </c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W128" s="59"/>
      <c r="X128" s="59"/>
      <c r="Y128" s="59"/>
      <c r="Z128" s="59"/>
      <c r="AA128" s="59"/>
      <c r="AB128" s="59"/>
      <c r="AC128" s="149"/>
      <c r="AD128" s="59"/>
      <c r="AE128" s="59"/>
      <c r="AF128" s="59"/>
      <c r="AG128" s="59"/>
      <c r="AH128" s="59"/>
      <c r="AI128" s="59"/>
    </row>
    <row r="129" spans="3:35" ht="15">
      <c r="C129" s="64" t="s">
        <v>290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W129" s="59">
        <v>0</v>
      </c>
      <c r="X129" s="59"/>
      <c r="Y129" s="59"/>
      <c r="Z129" s="59"/>
      <c r="AA129" s="59"/>
      <c r="AB129" s="59"/>
      <c r="AC129" s="149"/>
      <c r="AD129" s="59"/>
      <c r="AE129" s="59"/>
      <c r="AF129" s="59"/>
      <c r="AG129" s="59"/>
      <c r="AH129" s="59"/>
      <c r="AI129" s="59"/>
    </row>
    <row r="130" spans="3:35" ht="15">
      <c r="C130" s="64" t="s">
        <v>291</v>
      </c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W130" s="59">
        <v>0</v>
      </c>
      <c r="X130" s="59"/>
      <c r="Y130" s="59"/>
      <c r="Z130" s="59"/>
      <c r="AA130" s="59"/>
      <c r="AB130" s="59"/>
      <c r="AC130" s="149"/>
      <c r="AD130" s="59">
        <v>0</v>
      </c>
      <c r="AE130" s="59"/>
      <c r="AF130" s="59"/>
      <c r="AG130" s="59"/>
      <c r="AH130" s="59"/>
      <c r="AI130" s="59"/>
    </row>
    <row r="131" spans="3:35" ht="15">
      <c r="C131" s="64" t="s">
        <v>292</v>
      </c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W131" s="59">
        <v>0</v>
      </c>
      <c r="X131" s="59"/>
      <c r="Y131" s="59"/>
      <c r="Z131" s="59"/>
      <c r="AA131" s="59"/>
      <c r="AB131" s="59"/>
      <c r="AC131" s="149"/>
      <c r="AD131" s="59"/>
      <c r="AE131" s="59"/>
      <c r="AF131" s="59"/>
      <c r="AG131" s="59"/>
      <c r="AH131" s="59"/>
      <c r="AI131" s="59"/>
    </row>
    <row r="132" spans="3:35" ht="15">
      <c r="C132" s="64" t="s">
        <v>293</v>
      </c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W132" s="59">
        <v>0</v>
      </c>
      <c r="X132" s="59"/>
      <c r="Y132" s="59"/>
      <c r="Z132" s="59"/>
      <c r="AA132" s="59"/>
      <c r="AB132" s="59"/>
      <c r="AC132" s="149"/>
      <c r="AD132" s="59"/>
      <c r="AE132" s="59"/>
      <c r="AF132" s="59"/>
      <c r="AG132" s="59"/>
      <c r="AH132" s="59"/>
      <c r="AI132" s="59"/>
    </row>
    <row r="133" spans="3:35" ht="15">
      <c r="C133" s="64" t="s">
        <v>294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W133" s="59">
        <v>142712133</v>
      </c>
      <c r="X133" s="59"/>
      <c r="Y133" s="59"/>
      <c r="Z133" s="59"/>
      <c r="AA133" s="59"/>
      <c r="AB133" s="59"/>
      <c r="AC133" s="149"/>
      <c r="AD133" s="59">
        <v>16378800</v>
      </c>
      <c r="AE133" s="59"/>
      <c r="AF133" s="59"/>
      <c r="AG133" s="59"/>
      <c r="AH133" s="59"/>
      <c r="AI133" s="59"/>
    </row>
    <row r="134" spans="3:35" ht="15">
      <c r="C134" s="64" t="s">
        <v>295</v>
      </c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W134" s="59">
        <v>513391800</v>
      </c>
      <c r="X134" s="59"/>
      <c r="Y134" s="59"/>
      <c r="Z134" s="59"/>
      <c r="AA134" s="59"/>
      <c r="AB134" s="59"/>
      <c r="AC134" s="149"/>
      <c r="AD134" s="59">
        <v>566600800</v>
      </c>
      <c r="AE134" s="59"/>
      <c r="AF134" s="59"/>
      <c r="AG134" s="59"/>
      <c r="AH134" s="59"/>
      <c r="AI134" s="59"/>
    </row>
    <row r="135" spans="4:35" ht="15.75" thickBot="1">
      <c r="D135" s="65"/>
      <c r="E135" s="65"/>
      <c r="F135" s="65"/>
      <c r="G135" s="65"/>
      <c r="H135" s="65"/>
      <c r="I135" s="65"/>
      <c r="J135" s="65" t="s">
        <v>219</v>
      </c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W135" s="60">
        <f>SUM(W129:AB134)</f>
        <v>656103933</v>
      </c>
      <c r="X135" s="60"/>
      <c r="Y135" s="60"/>
      <c r="Z135" s="60"/>
      <c r="AA135" s="60"/>
      <c r="AB135" s="60"/>
      <c r="AC135" s="190"/>
      <c r="AD135" s="60">
        <f>SUM(AD129:AI134)</f>
        <v>582979600</v>
      </c>
      <c r="AE135" s="60"/>
      <c r="AF135" s="60"/>
      <c r="AG135" s="60"/>
      <c r="AH135" s="60"/>
      <c r="AI135" s="60"/>
    </row>
    <row r="136" spans="3:35" ht="15.75" thickTop="1"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D136" s="216"/>
      <c r="AE136" s="216"/>
      <c r="AF136" s="216"/>
      <c r="AG136" s="216"/>
      <c r="AH136" s="216"/>
      <c r="AI136" s="216"/>
    </row>
    <row r="137" spans="1:20" ht="15">
      <c r="A137" s="65">
        <v>12</v>
      </c>
      <c r="B137" s="65" t="s">
        <v>213</v>
      </c>
      <c r="C137" s="184" t="s">
        <v>296</v>
      </c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</row>
    <row r="138" spans="3:35" ht="15"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42"/>
      <c r="V138" s="142"/>
      <c r="W138" s="362" t="str">
        <f>'[1]Danh mục'!$B$17</f>
        <v>31/03/2008</v>
      </c>
      <c r="X138" s="362"/>
      <c r="Y138" s="362"/>
      <c r="Z138" s="362"/>
      <c r="AA138" s="362"/>
      <c r="AB138" s="362"/>
      <c r="AC138" s="186"/>
      <c r="AD138" s="363" t="str">
        <f>'[1]Danh mục'!$B$19</f>
        <v>01/01/2008</v>
      </c>
      <c r="AE138" s="363"/>
      <c r="AF138" s="363"/>
      <c r="AG138" s="363"/>
      <c r="AH138" s="363"/>
      <c r="AI138" s="363"/>
    </row>
    <row r="139" spans="4:35" ht="15"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W139" s="192"/>
      <c r="X139" s="192"/>
      <c r="Y139" s="192"/>
      <c r="Z139" s="192"/>
      <c r="AA139" s="192"/>
      <c r="AB139" s="197" t="s">
        <v>215</v>
      </c>
      <c r="AC139" s="197"/>
      <c r="AD139" s="198"/>
      <c r="AE139" s="196"/>
      <c r="AF139" s="196"/>
      <c r="AG139" s="196"/>
      <c r="AH139" s="196"/>
      <c r="AI139" s="197" t="s">
        <v>215</v>
      </c>
    </row>
    <row r="140" spans="3:35" ht="15">
      <c r="C140" s="64" t="s">
        <v>297</v>
      </c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59">
        <f>'[1]Tổng hợp'!J116</f>
        <v>1012082000</v>
      </c>
      <c r="X140" s="59"/>
      <c r="Y140" s="59"/>
      <c r="Z140" s="59"/>
      <c r="AA140" s="59"/>
      <c r="AB140" s="59"/>
      <c r="AC140" s="193"/>
      <c r="AD140" s="59">
        <f>'[1]Tổng hợp'!F116</f>
        <v>1012082000</v>
      </c>
      <c r="AE140" s="59"/>
      <c r="AF140" s="59"/>
      <c r="AG140" s="59"/>
      <c r="AH140" s="59"/>
      <c r="AI140" s="59"/>
    </row>
    <row r="141" spans="3:35" ht="15.75" thickBot="1">
      <c r="C141" s="199"/>
      <c r="D141" s="199"/>
      <c r="E141" s="199"/>
      <c r="F141" s="199"/>
      <c r="G141" s="199"/>
      <c r="H141" s="199"/>
      <c r="I141" s="199"/>
      <c r="J141" s="65" t="s">
        <v>219</v>
      </c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W141" s="60">
        <f>SUBTOTAL(9,W140:AB140)</f>
        <v>1012082000</v>
      </c>
      <c r="X141" s="60"/>
      <c r="Y141" s="60"/>
      <c r="Z141" s="60"/>
      <c r="AA141" s="60"/>
      <c r="AB141" s="60"/>
      <c r="AC141" s="191"/>
      <c r="AD141" s="60">
        <f>SUBTOTAL(9,AD140:AI140)</f>
        <v>1012082000</v>
      </c>
      <c r="AE141" s="60"/>
      <c r="AF141" s="60"/>
      <c r="AG141" s="60"/>
      <c r="AH141" s="60"/>
      <c r="AI141" s="60"/>
    </row>
    <row r="142" spans="3:35" ht="15.75" thickTop="1">
      <c r="C142" s="199"/>
      <c r="D142" s="199"/>
      <c r="E142" s="199"/>
      <c r="F142" s="199"/>
      <c r="G142" s="199"/>
      <c r="H142" s="199"/>
      <c r="I142" s="199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W142" s="221"/>
      <c r="X142" s="221"/>
      <c r="Y142" s="221"/>
      <c r="Z142" s="221"/>
      <c r="AA142" s="221"/>
      <c r="AB142" s="221"/>
      <c r="AC142" s="191"/>
      <c r="AD142" s="221"/>
      <c r="AE142" s="221"/>
      <c r="AF142" s="221"/>
      <c r="AG142" s="221"/>
      <c r="AH142" s="221"/>
      <c r="AI142" s="221"/>
    </row>
    <row r="143" spans="1:20" ht="15">
      <c r="A143" s="65">
        <v>13</v>
      </c>
      <c r="B143" s="65" t="s">
        <v>213</v>
      </c>
      <c r="C143" s="184" t="s">
        <v>298</v>
      </c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</row>
    <row r="144" spans="3:35" ht="15"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42"/>
      <c r="V144" s="142"/>
      <c r="W144" s="362" t="str">
        <f>'[1]Danh mục'!$B$17</f>
        <v>31/03/2008</v>
      </c>
      <c r="X144" s="362"/>
      <c r="Y144" s="362"/>
      <c r="Z144" s="362"/>
      <c r="AA144" s="362"/>
      <c r="AB144" s="362"/>
      <c r="AC144" s="186"/>
      <c r="AD144" s="363" t="str">
        <f>'[1]Danh mục'!$B$19</f>
        <v>01/01/2008</v>
      </c>
      <c r="AE144" s="363"/>
      <c r="AF144" s="363"/>
      <c r="AG144" s="363"/>
      <c r="AH144" s="363"/>
      <c r="AI144" s="363"/>
    </row>
    <row r="145" spans="4:35" ht="15"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W145" s="192"/>
      <c r="X145" s="192"/>
      <c r="Y145" s="192"/>
      <c r="Z145" s="192"/>
      <c r="AA145" s="192"/>
      <c r="AB145" s="197" t="s">
        <v>215</v>
      </c>
      <c r="AC145" s="197"/>
      <c r="AD145" s="198"/>
      <c r="AE145" s="196"/>
      <c r="AF145" s="196"/>
      <c r="AG145" s="196"/>
      <c r="AH145" s="196"/>
      <c r="AI145" s="197" t="s">
        <v>215</v>
      </c>
    </row>
    <row r="146" spans="3:35" ht="15">
      <c r="C146" s="64" t="s">
        <v>299</v>
      </c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W146" s="59">
        <f>'[1]Tổng hợp'!J127</f>
        <v>36244196770</v>
      </c>
      <c r="X146" s="59"/>
      <c r="Y146" s="59"/>
      <c r="Z146" s="59"/>
      <c r="AA146" s="59"/>
      <c r="AB146" s="59"/>
      <c r="AC146" s="191"/>
      <c r="AD146" s="59">
        <f>'[1]Tổng hợp'!F127</f>
        <v>28322904887</v>
      </c>
      <c r="AE146" s="59"/>
      <c r="AF146" s="59"/>
      <c r="AG146" s="59"/>
      <c r="AH146" s="59"/>
      <c r="AI146" s="59"/>
    </row>
    <row r="147" spans="3:35" ht="15">
      <c r="C147" s="64" t="s">
        <v>300</v>
      </c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59">
        <f>'[1]Tổng hợp'!J128</f>
        <v>21955520693</v>
      </c>
      <c r="X147" s="59"/>
      <c r="Y147" s="59"/>
      <c r="Z147" s="59"/>
      <c r="AA147" s="59"/>
      <c r="AB147" s="59"/>
      <c r="AC147" s="193"/>
      <c r="AD147" s="59">
        <f>'[1]Tổng hợp'!F128</f>
        <v>23388320693</v>
      </c>
      <c r="AE147" s="59"/>
      <c r="AF147" s="59"/>
      <c r="AG147" s="59"/>
      <c r="AH147" s="59"/>
      <c r="AI147" s="59"/>
    </row>
    <row r="148" spans="3:35" ht="15.75" thickBot="1">
      <c r="C148" s="199"/>
      <c r="D148" s="199"/>
      <c r="E148" s="199"/>
      <c r="F148" s="199"/>
      <c r="G148" s="199"/>
      <c r="H148" s="199"/>
      <c r="I148" s="199"/>
      <c r="J148" s="65" t="s">
        <v>219</v>
      </c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W148" s="60">
        <f>SUBTOTAL(9,W146:AB147)</f>
        <v>58199717463</v>
      </c>
      <c r="X148" s="60"/>
      <c r="Y148" s="60"/>
      <c r="Z148" s="60"/>
      <c r="AA148" s="60"/>
      <c r="AB148" s="60"/>
      <c r="AC148" s="191"/>
      <c r="AD148" s="60">
        <f>SUBTOTAL(9,AD146:AI147)</f>
        <v>51711225580</v>
      </c>
      <c r="AE148" s="60"/>
      <c r="AF148" s="60"/>
      <c r="AG148" s="60"/>
      <c r="AH148" s="60"/>
      <c r="AI148" s="60"/>
    </row>
    <row r="149" spans="3:35" ht="15.75" thickTop="1"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D149" s="216"/>
      <c r="AE149" s="216"/>
      <c r="AF149" s="216"/>
      <c r="AG149" s="216"/>
      <c r="AH149" s="216"/>
      <c r="AI149" s="216"/>
    </row>
    <row r="150" spans="3:34" ht="15">
      <c r="C150" s="222" t="s">
        <v>301</v>
      </c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D150" s="216"/>
      <c r="AE150" s="216"/>
      <c r="AF150" s="216"/>
      <c r="AG150" s="216"/>
      <c r="AH150" s="216"/>
    </row>
    <row r="151" spans="1:35" ht="15">
      <c r="A151" s="102"/>
      <c r="B151" s="102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4"/>
      <c r="AD151" s="216"/>
      <c r="AE151" s="216"/>
      <c r="AF151" s="216"/>
      <c r="AG151" s="216"/>
      <c r="AH151" s="216"/>
      <c r="AI151" s="168" t="s">
        <v>2</v>
      </c>
    </row>
    <row r="152" spans="1:35" ht="15">
      <c r="A152" s="102"/>
      <c r="B152" s="102"/>
      <c r="C152" s="169"/>
      <c r="D152" s="374" t="s">
        <v>302</v>
      </c>
      <c r="E152" s="374"/>
      <c r="F152" s="374"/>
      <c r="G152" s="374"/>
      <c r="H152" s="374" t="s">
        <v>303</v>
      </c>
      <c r="I152" s="374"/>
      <c r="J152" s="374"/>
      <c r="K152" s="374"/>
      <c r="L152" s="375" t="s">
        <v>304</v>
      </c>
      <c r="M152" s="375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  <c r="Y152" s="374"/>
      <c r="Z152" s="374"/>
      <c r="AA152" s="374"/>
      <c r="AB152" s="225"/>
      <c r="AC152" s="225"/>
      <c r="AD152" s="374" t="s">
        <v>305</v>
      </c>
      <c r="AE152" s="374"/>
      <c r="AF152" s="374"/>
      <c r="AG152" s="374"/>
      <c r="AH152" s="374"/>
      <c r="AI152" s="374"/>
    </row>
    <row r="153" spans="1:35" ht="15">
      <c r="A153" s="102"/>
      <c r="B153" s="229"/>
      <c r="C153" s="230"/>
      <c r="D153" s="373" t="s">
        <v>306</v>
      </c>
      <c r="E153" s="373"/>
      <c r="F153" s="373"/>
      <c r="G153" s="373"/>
      <c r="H153" s="376" t="s">
        <v>307</v>
      </c>
      <c r="I153" s="376"/>
      <c r="J153" s="376"/>
      <c r="K153" s="376"/>
      <c r="L153" s="372" t="s">
        <v>308</v>
      </c>
      <c r="M153" s="372"/>
      <c r="N153" s="372"/>
      <c r="O153" s="372"/>
      <c r="P153" s="372"/>
      <c r="Q153" s="372"/>
      <c r="R153" s="372"/>
      <c r="S153" s="372"/>
      <c r="T153" s="372"/>
      <c r="U153" s="372"/>
      <c r="V153" s="372"/>
      <c r="W153" s="372"/>
      <c r="X153" s="372"/>
      <c r="Y153" s="369"/>
      <c r="Z153" s="369"/>
      <c r="AA153" s="369"/>
      <c r="AB153" s="231"/>
      <c r="AC153" s="231"/>
      <c r="AD153" s="369">
        <v>26397806337</v>
      </c>
      <c r="AE153" s="369"/>
      <c r="AF153" s="369"/>
      <c r="AG153" s="369"/>
      <c r="AH153" s="369"/>
      <c r="AI153" s="369"/>
    </row>
    <row r="154" spans="1:35" ht="15">
      <c r="A154" s="102"/>
      <c r="B154" s="102"/>
      <c r="C154" s="232"/>
      <c r="D154" s="370" t="s">
        <v>306</v>
      </c>
      <c r="E154" s="370"/>
      <c r="F154" s="370"/>
      <c r="G154" s="370"/>
      <c r="H154" s="376" t="s">
        <v>307</v>
      </c>
      <c r="I154" s="376"/>
      <c r="J154" s="376"/>
      <c r="K154" s="376"/>
      <c r="L154" s="372" t="s">
        <v>309</v>
      </c>
      <c r="M154" s="372"/>
      <c r="N154" s="372"/>
      <c r="O154" s="372"/>
      <c r="P154" s="372"/>
      <c r="Q154" s="372"/>
      <c r="R154" s="372"/>
      <c r="S154" s="372"/>
      <c r="T154" s="372"/>
      <c r="U154" s="372"/>
      <c r="V154" s="372"/>
      <c r="W154" s="372"/>
      <c r="X154" s="372"/>
      <c r="Y154" s="369"/>
      <c r="Z154" s="369"/>
      <c r="AA154" s="369"/>
      <c r="AB154" s="231"/>
      <c r="AC154" s="231"/>
      <c r="AD154" s="369">
        <v>6672045482</v>
      </c>
      <c r="AE154" s="369"/>
      <c r="AF154" s="369"/>
      <c r="AG154" s="369"/>
      <c r="AH154" s="369"/>
      <c r="AI154" s="369"/>
    </row>
    <row r="155" spans="1:35" ht="15">
      <c r="A155" s="102"/>
      <c r="B155" s="102"/>
      <c r="C155" s="232"/>
      <c r="D155" s="370" t="s">
        <v>310</v>
      </c>
      <c r="E155" s="370"/>
      <c r="F155" s="370"/>
      <c r="G155" s="370"/>
      <c r="H155" s="376" t="s">
        <v>307</v>
      </c>
      <c r="I155" s="376"/>
      <c r="J155" s="376"/>
      <c r="K155" s="376"/>
      <c r="L155" s="372" t="s">
        <v>311</v>
      </c>
      <c r="M155" s="372"/>
      <c r="N155" s="372"/>
      <c r="O155" s="372"/>
      <c r="P155" s="372"/>
      <c r="Q155" s="372"/>
      <c r="R155" s="372"/>
      <c r="S155" s="372"/>
      <c r="T155" s="372"/>
      <c r="U155" s="372"/>
      <c r="V155" s="372"/>
      <c r="W155" s="372"/>
      <c r="X155" s="372"/>
      <c r="Y155" s="369"/>
      <c r="Z155" s="369"/>
      <c r="AA155" s="369"/>
      <c r="AB155" s="231"/>
      <c r="AC155" s="231"/>
      <c r="AD155" s="369">
        <v>3174344951</v>
      </c>
      <c r="AE155" s="369"/>
      <c r="AF155" s="369"/>
      <c r="AG155" s="369"/>
      <c r="AH155" s="369"/>
      <c r="AI155" s="369"/>
    </row>
    <row r="156" spans="1:35" ht="15.75" thickBot="1">
      <c r="A156" s="102"/>
      <c r="B156" s="102"/>
      <c r="C156" s="230"/>
      <c r="D156" s="235"/>
      <c r="E156" s="235"/>
      <c r="F156" s="235"/>
      <c r="G156" s="235"/>
      <c r="H156" s="235"/>
      <c r="I156" s="235"/>
      <c r="K156" s="235"/>
      <c r="L156" s="235"/>
      <c r="M156" s="235"/>
      <c r="N156" s="235"/>
      <c r="O156" s="235"/>
      <c r="P156" s="366" t="s">
        <v>219</v>
      </c>
      <c r="Q156" s="366"/>
      <c r="R156" s="366"/>
      <c r="S156" s="366"/>
      <c r="T156" s="346"/>
      <c r="U156" s="346"/>
      <c r="V156" s="346"/>
      <c r="W156" s="346"/>
      <c r="X156" s="237"/>
      <c r="Y156" s="237"/>
      <c r="Z156" s="237"/>
      <c r="AA156" s="237"/>
      <c r="AB156" s="238"/>
      <c r="AC156" s="238"/>
      <c r="AD156" s="367">
        <f>AD153+AD154+AD155</f>
        <v>36244196770</v>
      </c>
      <c r="AE156" s="367"/>
      <c r="AF156" s="367"/>
      <c r="AG156" s="367"/>
      <c r="AH156" s="367"/>
      <c r="AI156" s="367"/>
    </row>
    <row r="157" spans="1:35" ht="15.75" thickTop="1">
      <c r="A157" s="102"/>
      <c r="B157" s="102"/>
      <c r="C157" s="230"/>
      <c r="D157" s="235"/>
      <c r="E157" s="235"/>
      <c r="F157" s="235"/>
      <c r="G157" s="235"/>
      <c r="H157" s="235"/>
      <c r="I157" s="235"/>
      <c r="K157" s="235"/>
      <c r="L157" s="235"/>
      <c r="M157" s="235"/>
      <c r="N157" s="235"/>
      <c r="O157" s="235"/>
      <c r="P157" s="219"/>
      <c r="Q157" s="219"/>
      <c r="R157" s="219"/>
      <c r="S157" s="219"/>
      <c r="T157" s="236"/>
      <c r="U157" s="236"/>
      <c r="V157" s="236"/>
      <c r="W157" s="236"/>
      <c r="X157" s="237"/>
      <c r="Y157" s="237"/>
      <c r="Z157" s="237"/>
      <c r="AA157" s="237"/>
      <c r="AB157" s="238"/>
      <c r="AC157" s="238"/>
      <c r="AD157" s="236"/>
      <c r="AE157" s="236"/>
      <c r="AF157" s="236"/>
      <c r="AG157" s="236"/>
      <c r="AH157" s="236"/>
      <c r="AI157" s="236"/>
    </row>
    <row r="158" spans="3:34" ht="15">
      <c r="C158" s="222" t="s">
        <v>312</v>
      </c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D158" s="216"/>
      <c r="AE158" s="216"/>
      <c r="AF158" s="216"/>
      <c r="AG158" s="216"/>
      <c r="AH158" s="216"/>
    </row>
    <row r="159" spans="1:35" ht="15">
      <c r="A159" s="102"/>
      <c r="B159" s="102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4"/>
      <c r="AD159" s="216"/>
      <c r="AE159" s="216"/>
      <c r="AF159" s="216"/>
      <c r="AG159" s="216"/>
      <c r="AH159" s="216"/>
      <c r="AI159" s="168" t="s">
        <v>2</v>
      </c>
    </row>
    <row r="160" spans="1:35" ht="15">
      <c r="A160" s="102"/>
      <c r="B160" s="102"/>
      <c r="C160" s="169"/>
      <c r="D160" s="374" t="s">
        <v>302</v>
      </c>
      <c r="E160" s="374"/>
      <c r="F160" s="374"/>
      <c r="G160" s="374"/>
      <c r="H160" s="374"/>
      <c r="I160" s="374"/>
      <c r="J160" s="374"/>
      <c r="K160" s="374"/>
      <c r="L160" s="375" t="s">
        <v>304</v>
      </c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4" t="s">
        <v>313</v>
      </c>
      <c r="Z160" s="374"/>
      <c r="AA160" s="374"/>
      <c r="AB160" s="225"/>
      <c r="AC160" s="225"/>
      <c r="AD160" s="374" t="s">
        <v>314</v>
      </c>
      <c r="AE160" s="374"/>
      <c r="AF160" s="374"/>
      <c r="AG160" s="374"/>
      <c r="AH160" s="374"/>
      <c r="AI160" s="374"/>
    </row>
    <row r="161" spans="1:35" ht="15">
      <c r="A161" s="102"/>
      <c r="B161" s="229"/>
      <c r="C161" s="230"/>
      <c r="D161" s="373" t="s">
        <v>315</v>
      </c>
      <c r="E161" s="373"/>
      <c r="F161" s="373"/>
      <c r="G161" s="373"/>
      <c r="H161" s="371"/>
      <c r="I161" s="371"/>
      <c r="J161" s="371"/>
      <c r="K161" s="371"/>
      <c r="L161" s="372" t="s">
        <v>308</v>
      </c>
      <c r="M161" s="372"/>
      <c r="N161" s="372"/>
      <c r="O161" s="372"/>
      <c r="P161" s="372"/>
      <c r="Q161" s="372"/>
      <c r="R161" s="372"/>
      <c r="S161" s="372"/>
      <c r="T161" s="372"/>
      <c r="U161" s="372"/>
      <c r="V161" s="372"/>
      <c r="W161" s="372"/>
      <c r="X161" s="372"/>
      <c r="Y161" s="369" t="s">
        <v>316</v>
      </c>
      <c r="Z161" s="369"/>
      <c r="AA161" s="369"/>
      <c r="AB161" s="231"/>
      <c r="AC161" s="231"/>
      <c r="AD161" s="369">
        <v>4715147693</v>
      </c>
      <c r="AE161" s="369"/>
      <c r="AF161" s="369"/>
      <c r="AG161" s="369"/>
      <c r="AH161" s="369"/>
      <c r="AI161" s="369"/>
    </row>
    <row r="162" spans="1:35" ht="15">
      <c r="A162" s="102"/>
      <c r="B162" s="229"/>
      <c r="C162" s="230"/>
      <c r="D162" s="373" t="s">
        <v>317</v>
      </c>
      <c r="E162" s="373"/>
      <c r="F162" s="373"/>
      <c r="G162" s="373"/>
      <c r="H162" s="371"/>
      <c r="I162" s="371"/>
      <c r="J162" s="371"/>
      <c r="K162" s="371"/>
      <c r="L162" s="372" t="s">
        <v>308</v>
      </c>
      <c r="M162" s="372"/>
      <c r="N162" s="372"/>
      <c r="O162" s="372"/>
      <c r="P162" s="372"/>
      <c r="Q162" s="372"/>
      <c r="R162" s="372"/>
      <c r="S162" s="372"/>
      <c r="T162" s="372"/>
      <c r="U162" s="372"/>
      <c r="V162" s="372"/>
      <c r="W162" s="372"/>
      <c r="X162" s="372"/>
      <c r="Y162" s="369" t="s">
        <v>316</v>
      </c>
      <c r="Z162" s="369"/>
      <c r="AA162" s="369"/>
      <c r="AB162" s="231"/>
      <c r="AC162" s="231"/>
      <c r="AD162" s="369">
        <v>3500000000</v>
      </c>
      <c r="AE162" s="369"/>
      <c r="AF162" s="369"/>
      <c r="AG162" s="369"/>
      <c r="AH162" s="369"/>
      <c r="AI162" s="369"/>
    </row>
    <row r="163" spans="1:35" ht="15">
      <c r="A163" s="102"/>
      <c r="B163" s="229"/>
      <c r="C163" s="230"/>
      <c r="D163" s="373" t="s">
        <v>318</v>
      </c>
      <c r="E163" s="373"/>
      <c r="F163" s="373"/>
      <c r="G163" s="373"/>
      <c r="H163" s="371"/>
      <c r="I163" s="371"/>
      <c r="J163" s="371"/>
      <c r="K163" s="371"/>
      <c r="L163" s="372" t="s">
        <v>308</v>
      </c>
      <c r="M163" s="372"/>
      <c r="N163" s="372"/>
      <c r="O163" s="372"/>
      <c r="P163" s="372"/>
      <c r="Q163" s="372"/>
      <c r="R163" s="372"/>
      <c r="S163" s="372"/>
      <c r="T163" s="372"/>
      <c r="U163" s="372"/>
      <c r="V163" s="372"/>
      <c r="W163" s="372"/>
      <c r="X163" s="372"/>
      <c r="Y163" s="369" t="s">
        <v>319</v>
      </c>
      <c r="Z163" s="369"/>
      <c r="AA163" s="369"/>
      <c r="AB163" s="231"/>
      <c r="AC163" s="231"/>
      <c r="AD163" s="369">
        <v>12895200000</v>
      </c>
      <c r="AE163" s="369"/>
      <c r="AF163" s="369"/>
      <c r="AG163" s="369"/>
      <c r="AH163" s="369"/>
      <c r="AI163" s="369"/>
    </row>
    <row r="164" spans="1:35" ht="15">
      <c r="A164" s="102"/>
      <c r="B164" s="229"/>
      <c r="C164" s="230"/>
      <c r="D164" s="373" t="s">
        <v>320</v>
      </c>
      <c r="E164" s="373"/>
      <c r="F164" s="373"/>
      <c r="G164" s="373"/>
      <c r="H164" s="371"/>
      <c r="I164" s="371"/>
      <c r="J164" s="371"/>
      <c r="K164" s="371"/>
      <c r="L164" s="372" t="s">
        <v>321</v>
      </c>
      <c r="M164" s="372"/>
      <c r="N164" s="372"/>
      <c r="O164" s="372"/>
      <c r="P164" s="372"/>
      <c r="Q164" s="372"/>
      <c r="R164" s="372"/>
      <c r="S164" s="372"/>
      <c r="T164" s="372"/>
      <c r="U164" s="372"/>
      <c r="V164" s="372"/>
      <c r="W164" s="372"/>
      <c r="X164" s="372"/>
      <c r="Y164" s="369" t="s">
        <v>319</v>
      </c>
      <c r="Z164" s="369"/>
      <c r="AA164" s="369"/>
      <c r="AB164" s="231"/>
      <c r="AC164" s="231"/>
      <c r="AD164" s="369">
        <v>375600000</v>
      </c>
      <c r="AE164" s="369"/>
      <c r="AF164" s="369"/>
      <c r="AG164" s="369"/>
      <c r="AH164" s="369"/>
      <c r="AI164" s="369"/>
    </row>
    <row r="165" spans="1:35" ht="15" customHeight="1">
      <c r="A165" s="102"/>
      <c r="B165" s="102"/>
      <c r="C165" s="232"/>
      <c r="D165" s="370" t="s">
        <v>322</v>
      </c>
      <c r="E165" s="370"/>
      <c r="F165" s="370"/>
      <c r="G165" s="370"/>
      <c r="H165" s="371"/>
      <c r="I165" s="371"/>
      <c r="J165" s="371"/>
      <c r="K165" s="371"/>
      <c r="L165" s="372" t="s">
        <v>321</v>
      </c>
      <c r="M165" s="372"/>
      <c r="N165" s="372"/>
      <c r="O165" s="372"/>
      <c r="P165" s="372"/>
      <c r="Q165" s="372"/>
      <c r="R165" s="372"/>
      <c r="S165" s="372"/>
      <c r="T165" s="372"/>
      <c r="U165" s="372"/>
      <c r="V165" s="372"/>
      <c r="W165" s="372"/>
      <c r="X165" s="372"/>
      <c r="Y165" s="369" t="s">
        <v>323</v>
      </c>
      <c r="Z165" s="369"/>
      <c r="AA165" s="369"/>
      <c r="AB165" s="231"/>
      <c r="AC165" s="231"/>
      <c r="AD165" s="369">
        <v>469573000</v>
      </c>
      <c r="AE165" s="369"/>
      <c r="AF165" s="369"/>
      <c r="AG165" s="369"/>
      <c r="AH165" s="369"/>
      <c r="AI165" s="369"/>
    </row>
    <row r="166" spans="1:35" ht="15">
      <c r="A166" s="102"/>
      <c r="B166" s="102"/>
      <c r="C166" s="169"/>
      <c r="D166" s="351"/>
      <c r="E166" s="351"/>
      <c r="F166" s="351"/>
      <c r="G166" s="368"/>
      <c r="H166" s="368"/>
      <c r="I166" s="368"/>
      <c r="J166" s="368"/>
      <c r="K166" s="368"/>
      <c r="L166" s="368"/>
      <c r="M166" s="368"/>
      <c r="N166" s="368"/>
      <c r="O166" s="368"/>
      <c r="P166" s="351"/>
      <c r="Q166" s="351"/>
      <c r="R166" s="351"/>
      <c r="S166" s="351"/>
      <c r="T166" s="344"/>
      <c r="U166" s="344"/>
      <c r="V166" s="344"/>
      <c r="W166" s="344"/>
      <c r="X166" s="344"/>
      <c r="Y166" s="344"/>
      <c r="Z166" s="344"/>
      <c r="AA166" s="344"/>
      <c r="AB166" s="358"/>
      <c r="AC166" s="358"/>
      <c r="AD166" s="358"/>
      <c r="AE166" s="358"/>
      <c r="AF166" s="344"/>
      <c r="AG166" s="344"/>
      <c r="AH166" s="344"/>
      <c r="AI166" s="344"/>
    </row>
    <row r="167" spans="1:35" ht="15.75" thickBot="1">
      <c r="A167" s="102"/>
      <c r="B167" s="102"/>
      <c r="C167" s="230"/>
      <c r="D167" s="235"/>
      <c r="E167" s="235"/>
      <c r="F167" s="235"/>
      <c r="G167" s="235"/>
      <c r="H167" s="235"/>
      <c r="I167" s="235"/>
      <c r="K167" s="235"/>
      <c r="L167" s="235"/>
      <c r="M167" s="235"/>
      <c r="N167" s="235"/>
      <c r="O167" s="235"/>
      <c r="P167" s="366" t="s">
        <v>219</v>
      </c>
      <c r="Q167" s="366"/>
      <c r="R167" s="366"/>
      <c r="S167" s="366"/>
      <c r="T167" s="346"/>
      <c r="U167" s="346"/>
      <c r="V167" s="346"/>
      <c r="W167" s="346"/>
      <c r="X167" s="237"/>
      <c r="Y167" s="237"/>
      <c r="Z167" s="237"/>
      <c r="AA167" s="237"/>
      <c r="AB167" s="238"/>
      <c r="AC167" s="238"/>
      <c r="AD167" s="367">
        <f>SUBTOTAL(9,AB161:AI165)</f>
        <v>21955520693</v>
      </c>
      <c r="AE167" s="367"/>
      <c r="AF167" s="367"/>
      <c r="AG167" s="367"/>
      <c r="AH167" s="367"/>
      <c r="AI167" s="367"/>
    </row>
    <row r="168" spans="1:35" ht="15.75" thickTop="1">
      <c r="A168" s="102"/>
      <c r="B168" s="102"/>
      <c r="C168" s="230"/>
      <c r="D168" s="235"/>
      <c r="E168" s="235"/>
      <c r="F168" s="235"/>
      <c r="G168" s="235"/>
      <c r="H168" s="235"/>
      <c r="I168" s="235"/>
      <c r="K168" s="235"/>
      <c r="L168" s="235"/>
      <c r="M168" s="235"/>
      <c r="N168" s="235"/>
      <c r="O168" s="235"/>
      <c r="P168" s="219"/>
      <c r="Q168" s="219"/>
      <c r="R168" s="219"/>
      <c r="S168" s="219"/>
      <c r="T168" s="236"/>
      <c r="U168" s="236"/>
      <c r="V168" s="236"/>
      <c r="W168" s="236"/>
      <c r="X168" s="237"/>
      <c r="Y168" s="237"/>
      <c r="Z168" s="237"/>
      <c r="AA168" s="237"/>
      <c r="AB168" s="238"/>
      <c r="AC168" s="238"/>
      <c r="AD168" s="236"/>
      <c r="AE168" s="236"/>
      <c r="AF168" s="236"/>
      <c r="AG168" s="236"/>
      <c r="AH168" s="236"/>
      <c r="AI168" s="236"/>
    </row>
    <row r="169" spans="1:35" ht="15">
      <c r="A169" s="102"/>
      <c r="B169" s="102"/>
      <c r="C169" s="230"/>
      <c r="D169" s="235"/>
      <c r="E169" s="235"/>
      <c r="F169" s="235"/>
      <c r="G169" s="235"/>
      <c r="H169" s="235"/>
      <c r="I169" s="235"/>
      <c r="K169" s="235"/>
      <c r="L169" s="235"/>
      <c r="M169" s="235"/>
      <c r="N169" s="235"/>
      <c r="O169" s="235"/>
      <c r="P169" s="219"/>
      <c r="Q169" s="219"/>
      <c r="R169" s="219"/>
      <c r="S169" s="219"/>
      <c r="T169" s="236"/>
      <c r="U169" s="236"/>
      <c r="V169" s="236"/>
      <c r="W169" s="236"/>
      <c r="X169" s="237"/>
      <c r="Y169" s="237"/>
      <c r="Z169" s="237"/>
      <c r="AA169" s="237"/>
      <c r="AB169" s="238"/>
      <c r="AC169" s="238"/>
      <c r="AD169" s="236"/>
      <c r="AE169" s="236"/>
      <c r="AF169" s="236"/>
      <c r="AG169" s="236"/>
      <c r="AH169" s="236"/>
      <c r="AI169" s="236"/>
    </row>
    <row r="170" spans="1:35" ht="15">
      <c r="A170" s="65">
        <v>14</v>
      </c>
      <c r="B170" s="65" t="s">
        <v>213</v>
      </c>
      <c r="C170" s="184" t="s">
        <v>324</v>
      </c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D170" s="216"/>
      <c r="AE170" s="216"/>
      <c r="AF170" s="216"/>
      <c r="AG170" s="216"/>
      <c r="AH170" s="216"/>
      <c r="AI170" s="216"/>
    </row>
    <row r="171" spans="3:35" ht="14.25"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362" t="str">
        <f>'[1]Danh mục'!$B$17</f>
        <v>31/03/2008</v>
      </c>
      <c r="X171" s="362"/>
      <c r="Y171" s="362"/>
      <c r="Z171" s="362"/>
      <c r="AA171" s="362"/>
      <c r="AB171" s="362"/>
      <c r="AC171" s="186"/>
      <c r="AD171" s="363" t="str">
        <f>'[1]Danh mục'!$B$19</f>
        <v>01/01/2008</v>
      </c>
      <c r="AE171" s="363"/>
      <c r="AF171" s="363"/>
      <c r="AG171" s="363"/>
      <c r="AH171" s="363"/>
      <c r="AI171" s="363"/>
    </row>
    <row r="172" spans="3:35" ht="15"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2"/>
      <c r="X172" s="192"/>
      <c r="Y172" s="192"/>
      <c r="Z172" s="192"/>
      <c r="AA172" s="192"/>
      <c r="AB172" s="197" t="s">
        <v>215</v>
      </c>
      <c r="AC172" s="197"/>
      <c r="AD172" s="198"/>
      <c r="AE172" s="196"/>
      <c r="AF172" s="196"/>
      <c r="AG172" s="196"/>
      <c r="AH172" s="196"/>
      <c r="AI172" s="197" t="s">
        <v>215</v>
      </c>
    </row>
    <row r="173" spans="3:35" ht="15">
      <c r="C173" s="64" t="s">
        <v>325</v>
      </c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W173" s="318">
        <f>'[1]Tổng hợp'!J134</f>
        <v>520767858</v>
      </c>
      <c r="X173" s="318"/>
      <c r="Y173" s="318"/>
      <c r="Z173" s="318"/>
      <c r="AA173" s="318"/>
      <c r="AB173" s="318"/>
      <c r="AC173" s="190"/>
      <c r="AD173" s="318">
        <f>'[1]Tổng hợp'!F134</f>
        <v>0</v>
      </c>
      <c r="AE173" s="318"/>
      <c r="AF173" s="318"/>
      <c r="AG173" s="318"/>
      <c r="AH173" s="318"/>
      <c r="AI173" s="318"/>
    </row>
    <row r="174" spans="3:35" ht="15">
      <c r="C174" s="164" t="s">
        <v>326</v>
      </c>
      <c r="W174" s="318">
        <f>'[1]Tổng hợp'!F135</f>
        <v>0</v>
      </c>
      <c r="X174" s="318"/>
      <c r="Y174" s="318"/>
      <c r="Z174" s="318"/>
      <c r="AA174" s="318"/>
      <c r="AB174" s="318"/>
      <c r="AC174" s="190"/>
      <c r="AD174" s="318">
        <f>'[1]Tổng hợp'!J135</f>
        <v>0</v>
      </c>
      <c r="AE174" s="318"/>
      <c r="AF174" s="318"/>
      <c r="AG174" s="318"/>
      <c r="AH174" s="318"/>
      <c r="AI174" s="318"/>
    </row>
    <row r="175" spans="3:35" ht="15">
      <c r="C175" s="164" t="s">
        <v>327</v>
      </c>
      <c r="W175" s="318">
        <f>'[1]Tổng hợp'!F136</f>
        <v>0</v>
      </c>
      <c r="X175" s="318"/>
      <c r="Y175" s="318"/>
      <c r="Z175" s="318"/>
      <c r="AA175" s="318"/>
      <c r="AB175" s="318"/>
      <c r="AC175" s="190"/>
      <c r="AD175" s="318">
        <f>'[1]Tổng hợp'!J136</f>
        <v>0</v>
      </c>
      <c r="AE175" s="318"/>
      <c r="AF175" s="318"/>
      <c r="AG175" s="318"/>
      <c r="AH175" s="318"/>
      <c r="AI175" s="318"/>
    </row>
    <row r="176" spans="3:35" ht="15">
      <c r="C176" s="164" t="s">
        <v>328</v>
      </c>
      <c r="W176" s="318">
        <f>'[1]Tổng hợp'!J137</f>
        <v>169261483</v>
      </c>
      <c r="X176" s="318"/>
      <c r="Y176" s="318"/>
      <c r="Z176" s="318"/>
      <c r="AA176" s="318"/>
      <c r="AB176" s="318"/>
      <c r="AC176" s="190"/>
      <c r="AD176" s="318">
        <f>'[1]Tổng hợp'!F137</f>
        <v>77530843.32000005</v>
      </c>
      <c r="AE176" s="318"/>
      <c r="AF176" s="318"/>
      <c r="AG176" s="318"/>
      <c r="AH176" s="318"/>
      <c r="AI176" s="318"/>
    </row>
    <row r="177" spans="3:35" ht="15">
      <c r="C177" s="164" t="s">
        <v>329</v>
      </c>
      <c r="W177" s="318">
        <f>'[1]Tổng hợp'!J138</f>
        <v>0</v>
      </c>
      <c r="X177" s="318"/>
      <c r="Y177" s="318"/>
      <c r="Z177" s="318"/>
      <c r="AA177" s="318"/>
      <c r="AB177" s="318"/>
      <c r="AC177" s="190"/>
      <c r="AD177" s="318">
        <f>'[1]Tổng hợp'!F138</f>
        <v>95849822</v>
      </c>
      <c r="AE177" s="318"/>
      <c r="AF177" s="318"/>
      <c r="AG177" s="318"/>
      <c r="AH177" s="318"/>
      <c r="AI177" s="318"/>
    </row>
    <row r="178" spans="3:35" ht="15">
      <c r="C178" s="164" t="s">
        <v>330</v>
      </c>
      <c r="W178" s="318">
        <f>'[1]Tổng hợp'!J139</f>
        <v>113517200</v>
      </c>
      <c r="X178" s="318"/>
      <c r="Y178" s="318"/>
      <c r="Z178" s="318"/>
      <c r="AA178" s="318"/>
      <c r="AB178" s="318"/>
      <c r="AC178" s="190"/>
      <c r="AD178" s="318">
        <f>'[1]Tổng hợp'!F139</f>
        <v>223550000</v>
      </c>
      <c r="AE178" s="318"/>
      <c r="AF178" s="318"/>
      <c r="AG178" s="318"/>
      <c r="AH178" s="318"/>
      <c r="AI178" s="318"/>
    </row>
    <row r="179" spans="3:35" ht="15">
      <c r="C179" s="164" t="s">
        <v>331</v>
      </c>
      <c r="W179" s="318">
        <f>'[1]Tổng hợp'!J140</f>
        <v>75000000</v>
      </c>
      <c r="X179" s="318"/>
      <c r="Y179" s="318"/>
      <c r="Z179" s="318"/>
      <c r="AA179" s="318"/>
      <c r="AB179" s="318"/>
      <c r="AC179" s="190"/>
      <c r="AD179" s="318">
        <f>'[1]Tổng hợp'!F140</f>
        <v>0</v>
      </c>
      <c r="AE179" s="318"/>
      <c r="AF179" s="318"/>
      <c r="AG179" s="318"/>
      <c r="AH179" s="318"/>
      <c r="AI179" s="318"/>
    </row>
    <row r="180" spans="3:35" ht="15">
      <c r="C180" s="164" t="s">
        <v>332</v>
      </c>
      <c r="W180" s="318">
        <f>'[1]Tổng hợp'!J141</f>
        <v>0</v>
      </c>
      <c r="X180" s="318"/>
      <c r="Y180" s="318"/>
      <c r="Z180" s="318"/>
      <c r="AA180" s="318"/>
      <c r="AB180" s="318"/>
      <c r="AC180" s="190"/>
      <c r="AD180" s="318">
        <f>'[1]Tổng hợp'!F141</f>
        <v>0</v>
      </c>
      <c r="AE180" s="318"/>
      <c r="AF180" s="318"/>
      <c r="AG180" s="318"/>
      <c r="AH180" s="318"/>
      <c r="AI180" s="318"/>
    </row>
    <row r="181" spans="3:35" ht="15">
      <c r="C181" s="164" t="s">
        <v>333</v>
      </c>
      <c r="W181" s="318">
        <f>'[1]Tổng hợp'!J142</f>
        <v>25419700</v>
      </c>
      <c r="X181" s="318"/>
      <c r="Y181" s="318"/>
      <c r="Z181" s="318"/>
      <c r="AA181" s="318"/>
      <c r="AB181" s="318"/>
      <c r="AC181" s="190"/>
      <c r="AD181" s="318">
        <f>'[1]Tổng hợp'!F142</f>
        <v>45459700</v>
      </c>
      <c r="AE181" s="318"/>
      <c r="AF181" s="318"/>
      <c r="AG181" s="318"/>
      <c r="AH181" s="318"/>
      <c r="AI181" s="318"/>
    </row>
    <row r="182" spans="3:35" ht="15.75" thickBot="1">
      <c r="C182" s="167"/>
      <c r="D182" s="65"/>
      <c r="E182" s="65"/>
      <c r="F182" s="65"/>
      <c r="G182" s="65"/>
      <c r="H182" s="65"/>
      <c r="I182" s="65"/>
      <c r="J182" s="65" t="s">
        <v>219</v>
      </c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W182" s="60">
        <f>SUBTOTAL(9,W173:AB181)</f>
        <v>903966241</v>
      </c>
      <c r="X182" s="60"/>
      <c r="Y182" s="60"/>
      <c r="Z182" s="60"/>
      <c r="AA182" s="60"/>
      <c r="AB182" s="60"/>
      <c r="AC182" s="190"/>
      <c r="AD182" s="60">
        <f>SUBTOTAL(9,AD173:AI181)</f>
        <v>442390365.32000005</v>
      </c>
      <c r="AE182" s="60"/>
      <c r="AF182" s="60"/>
      <c r="AG182" s="60"/>
      <c r="AH182" s="60"/>
      <c r="AI182" s="60"/>
    </row>
    <row r="183" spans="3:35" ht="15.75" thickTop="1">
      <c r="C183" s="167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W183" s="221"/>
      <c r="X183" s="221"/>
      <c r="Y183" s="221"/>
      <c r="Z183" s="221"/>
      <c r="AA183" s="221"/>
      <c r="AB183" s="221"/>
      <c r="AC183" s="190"/>
      <c r="AD183" s="221"/>
      <c r="AE183" s="221"/>
      <c r="AF183" s="221"/>
      <c r="AG183" s="221"/>
      <c r="AH183" s="221"/>
      <c r="AI183" s="221"/>
    </row>
    <row r="184" spans="3:35" ht="15">
      <c r="C184" s="365"/>
      <c r="D184" s="365"/>
      <c r="E184" s="365"/>
      <c r="F184" s="365"/>
      <c r="G184" s="365"/>
      <c r="H184" s="365"/>
      <c r="I184" s="365"/>
      <c r="J184" s="365"/>
      <c r="K184" s="365"/>
      <c r="L184" s="365"/>
      <c r="M184" s="365"/>
      <c r="N184" s="365"/>
      <c r="O184" s="365"/>
      <c r="P184" s="365"/>
      <c r="Q184" s="365"/>
      <c r="R184" s="365"/>
      <c r="S184" s="365"/>
      <c r="T184" s="365"/>
      <c r="U184" s="365"/>
      <c r="V184" s="365"/>
      <c r="W184" s="365"/>
      <c r="X184" s="365"/>
      <c r="Y184" s="365"/>
      <c r="Z184" s="365"/>
      <c r="AA184" s="365"/>
      <c r="AB184" s="365"/>
      <c r="AC184" s="365"/>
      <c r="AD184" s="365"/>
      <c r="AE184" s="365"/>
      <c r="AF184" s="365"/>
      <c r="AG184" s="365"/>
      <c r="AH184" s="365"/>
      <c r="AI184" s="365"/>
    </row>
    <row r="185" spans="3:35" ht="15">
      <c r="C185" s="167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W185" s="221"/>
      <c r="X185" s="221"/>
      <c r="Y185" s="221"/>
      <c r="Z185" s="221"/>
      <c r="AA185" s="221"/>
      <c r="AB185" s="221"/>
      <c r="AC185" s="190"/>
      <c r="AD185" s="221"/>
      <c r="AE185" s="221"/>
      <c r="AF185" s="221"/>
      <c r="AG185" s="221"/>
      <c r="AH185" s="221"/>
      <c r="AI185" s="221"/>
    </row>
    <row r="186" spans="1:35" ht="15">
      <c r="A186" s="65">
        <v>15</v>
      </c>
      <c r="B186" s="65" t="s">
        <v>213</v>
      </c>
      <c r="C186" s="184" t="s">
        <v>334</v>
      </c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D186" s="216"/>
      <c r="AE186" s="216"/>
      <c r="AF186" s="216"/>
      <c r="AG186" s="216"/>
      <c r="AH186" s="216"/>
      <c r="AI186" s="216"/>
    </row>
    <row r="187" spans="3:35" ht="14.25"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362" t="str">
        <f>'[1]Danh mục'!$B$17</f>
        <v>31/03/2008</v>
      </c>
      <c r="X187" s="362"/>
      <c r="Y187" s="362"/>
      <c r="Z187" s="362"/>
      <c r="AA187" s="362"/>
      <c r="AB187" s="362"/>
      <c r="AC187" s="186"/>
      <c r="AD187" s="363" t="str">
        <f>'[1]Danh mục'!$B$19</f>
        <v>01/01/2008</v>
      </c>
      <c r="AE187" s="363"/>
      <c r="AF187" s="363"/>
      <c r="AG187" s="363"/>
      <c r="AH187" s="363"/>
      <c r="AI187" s="363"/>
    </row>
    <row r="188" spans="3:35" ht="15"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2"/>
      <c r="X188" s="192"/>
      <c r="Y188" s="192"/>
      <c r="Z188" s="192"/>
      <c r="AA188" s="192"/>
      <c r="AB188" s="197" t="s">
        <v>215</v>
      </c>
      <c r="AC188" s="197"/>
      <c r="AD188" s="198"/>
      <c r="AE188" s="196"/>
      <c r="AF188" s="196"/>
      <c r="AG188" s="196"/>
      <c r="AH188" s="196"/>
      <c r="AI188" s="197" t="s">
        <v>215</v>
      </c>
    </row>
    <row r="189" spans="3:35" ht="15">
      <c r="C189" s="64" t="s">
        <v>335</v>
      </c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W189" s="59"/>
      <c r="X189" s="59"/>
      <c r="Y189" s="59"/>
      <c r="Z189" s="59"/>
      <c r="AA189" s="59"/>
      <c r="AB189" s="59"/>
      <c r="AC189" s="149"/>
      <c r="AD189" s="59"/>
      <c r="AE189" s="59"/>
      <c r="AF189" s="59"/>
      <c r="AG189" s="59"/>
      <c r="AH189" s="59"/>
      <c r="AI189" s="59"/>
    </row>
    <row r="190" spans="3:35" ht="15">
      <c r="C190" s="164" t="s">
        <v>336</v>
      </c>
      <c r="W190" s="318">
        <v>350000000</v>
      </c>
      <c r="X190" s="318"/>
      <c r="Y190" s="318"/>
      <c r="Z190" s="318"/>
      <c r="AA190" s="318"/>
      <c r="AB190" s="318"/>
      <c r="AC190" s="190"/>
      <c r="AD190" s="318">
        <v>0</v>
      </c>
      <c r="AE190" s="318"/>
      <c r="AF190" s="318"/>
      <c r="AG190" s="318"/>
      <c r="AH190" s="318"/>
      <c r="AI190" s="318"/>
    </row>
    <row r="191" spans="3:35" ht="15">
      <c r="C191" s="164" t="s">
        <v>337</v>
      </c>
      <c r="W191" s="318">
        <v>10320710</v>
      </c>
      <c r="X191" s="318"/>
      <c r="Y191" s="318"/>
      <c r="Z191" s="318"/>
      <c r="AA191" s="318"/>
      <c r="AB191" s="318"/>
      <c r="AC191" s="190"/>
      <c r="AD191" s="318">
        <v>0</v>
      </c>
      <c r="AE191" s="318"/>
      <c r="AF191" s="318"/>
      <c r="AG191" s="318"/>
      <c r="AH191" s="318"/>
      <c r="AI191" s="318"/>
    </row>
    <row r="192" spans="4:35" ht="15.75" thickBot="1">
      <c r="D192" s="65"/>
      <c r="E192" s="65"/>
      <c r="F192" s="65"/>
      <c r="G192" s="65"/>
      <c r="H192" s="65"/>
      <c r="I192" s="65"/>
      <c r="J192" s="65" t="s">
        <v>219</v>
      </c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W192" s="60">
        <f>SUBTOTAL(9,W189:AB191)</f>
        <v>360320710</v>
      </c>
      <c r="X192" s="60"/>
      <c r="Y192" s="60"/>
      <c r="Z192" s="60"/>
      <c r="AA192" s="60"/>
      <c r="AB192" s="60"/>
      <c r="AC192" s="190"/>
      <c r="AD192" s="60">
        <f>SUBTOTAL(9,AD189:AI191)</f>
        <v>0</v>
      </c>
      <c r="AE192" s="60"/>
      <c r="AF192" s="60"/>
      <c r="AG192" s="60"/>
      <c r="AH192" s="60"/>
      <c r="AI192" s="60"/>
    </row>
    <row r="193" spans="4:35" ht="15.75" thickTop="1"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W193" s="221"/>
      <c r="X193" s="221"/>
      <c r="Y193" s="221"/>
      <c r="Z193" s="221"/>
      <c r="AA193" s="221"/>
      <c r="AB193" s="221"/>
      <c r="AC193" s="190"/>
      <c r="AD193" s="221"/>
      <c r="AE193" s="221"/>
      <c r="AF193" s="221"/>
      <c r="AG193" s="221"/>
      <c r="AH193" s="221"/>
      <c r="AI193" s="221"/>
    </row>
    <row r="194" spans="1:35" ht="15">
      <c r="A194" s="65">
        <v>16</v>
      </c>
      <c r="B194" s="65" t="s">
        <v>213</v>
      </c>
      <c r="C194" s="184" t="s">
        <v>338</v>
      </c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D194" s="216"/>
      <c r="AE194" s="216"/>
      <c r="AF194" s="216"/>
      <c r="AG194" s="216"/>
      <c r="AH194" s="216"/>
      <c r="AI194" s="216"/>
    </row>
    <row r="195" spans="3:35" ht="14.25">
      <c r="C195" s="202"/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362" t="str">
        <f>'[1]Danh mục'!$B$17</f>
        <v>31/03/2008</v>
      </c>
      <c r="X195" s="362"/>
      <c r="Y195" s="362"/>
      <c r="Z195" s="362"/>
      <c r="AA195" s="362"/>
      <c r="AB195" s="362"/>
      <c r="AC195" s="186"/>
      <c r="AD195" s="363" t="str">
        <f>'[1]Danh mục'!$B$19</f>
        <v>01/01/2008</v>
      </c>
      <c r="AE195" s="363"/>
      <c r="AF195" s="363"/>
      <c r="AG195" s="363"/>
      <c r="AH195" s="363"/>
      <c r="AI195" s="363"/>
    </row>
    <row r="196" spans="3:35" ht="15"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2"/>
      <c r="X196" s="192"/>
      <c r="Y196" s="192"/>
      <c r="Z196" s="192"/>
      <c r="AA196" s="192"/>
      <c r="AB196" s="197" t="s">
        <v>215</v>
      </c>
      <c r="AC196" s="197"/>
      <c r="AD196" s="198"/>
      <c r="AE196" s="196"/>
      <c r="AF196" s="196"/>
      <c r="AG196" s="196"/>
      <c r="AH196" s="196"/>
      <c r="AI196" s="197" t="s">
        <v>215</v>
      </c>
    </row>
    <row r="197" spans="3:35" ht="15">
      <c r="C197" s="64" t="s">
        <v>339</v>
      </c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W197" s="364">
        <f>'[1]Tổng hợp'!J148</f>
        <v>0</v>
      </c>
      <c r="X197" s="364"/>
      <c r="Y197" s="364"/>
      <c r="Z197" s="364"/>
      <c r="AA197" s="364"/>
      <c r="AB197" s="364"/>
      <c r="AC197" s="193"/>
      <c r="AD197" s="364">
        <f>'[1]Tổng hợp'!F148</f>
        <v>0</v>
      </c>
      <c r="AE197" s="364"/>
      <c r="AF197" s="364"/>
      <c r="AG197" s="364"/>
      <c r="AH197" s="364"/>
      <c r="AI197" s="364"/>
    </row>
    <row r="198" spans="3:35" ht="15">
      <c r="C198" s="164" t="s">
        <v>340</v>
      </c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W198" s="59">
        <f>'[1]Tổng hợp'!J149</f>
        <v>5991470</v>
      </c>
      <c r="X198" s="59"/>
      <c r="Y198" s="59"/>
      <c r="Z198" s="59"/>
      <c r="AA198" s="59"/>
      <c r="AB198" s="59"/>
      <c r="AC198" s="149"/>
      <c r="AD198" s="59">
        <f>'[1]Tổng hợp'!F149</f>
        <v>8236222</v>
      </c>
      <c r="AE198" s="59"/>
      <c r="AF198" s="59"/>
      <c r="AG198" s="59"/>
      <c r="AH198" s="59"/>
      <c r="AI198" s="59"/>
    </row>
    <row r="199" spans="3:35" ht="15">
      <c r="C199" s="164" t="s">
        <v>341</v>
      </c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W199" s="59">
        <f>'[1]Tổng hợp'!J150</f>
        <v>0</v>
      </c>
      <c r="X199" s="59"/>
      <c r="Y199" s="59"/>
      <c r="Z199" s="59"/>
      <c r="AA199" s="59"/>
      <c r="AB199" s="59"/>
      <c r="AC199" s="149"/>
      <c r="AD199" s="59">
        <f>'[1]Tổng hợp'!F150</f>
        <v>0</v>
      </c>
      <c r="AE199" s="59"/>
      <c r="AF199" s="59"/>
      <c r="AG199" s="59"/>
      <c r="AH199" s="59"/>
      <c r="AI199" s="59"/>
    </row>
    <row r="200" spans="3:35" ht="15">
      <c r="C200" s="64" t="s">
        <v>342</v>
      </c>
      <c r="W200" s="59">
        <f>'[1]Tổng hợp'!J151</f>
        <v>1799873</v>
      </c>
      <c r="X200" s="59"/>
      <c r="Y200" s="59"/>
      <c r="Z200" s="59"/>
      <c r="AA200" s="59"/>
      <c r="AB200" s="59"/>
      <c r="AC200" s="149"/>
      <c r="AD200" s="59">
        <f>'[1]Tổng hợp'!F151</f>
        <v>0</v>
      </c>
      <c r="AE200" s="59"/>
      <c r="AF200" s="59"/>
      <c r="AG200" s="59"/>
      <c r="AH200" s="59"/>
      <c r="AI200" s="59"/>
    </row>
    <row r="201" spans="3:35" ht="15">
      <c r="C201" s="167" t="s">
        <v>343</v>
      </c>
      <c r="W201" s="59">
        <f>'[1]Tổng hợp'!J152</f>
        <v>0</v>
      </c>
      <c r="X201" s="59"/>
      <c r="Y201" s="59"/>
      <c r="Z201" s="59"/>
      <c r="AA201" s="59"/>
      <c r="AB201" s="59"/>
      <c r="AC201" s="149"/>
      <c r="AD201" s="59">
        <f>'[1]Tổng hợp'!F152</f>
        <v>0</v>
      </c>
      <c r="AE201" s="59"/>
      <c r="AF201" s="59"/>
      <c r="AG201" s="59"/>
      <c r="AH201" s="59"/>
      <c r="AI201" s="59"/>
    </row>
    <row r="202" spans="3:35" ht="15">
      <c r="C202" s="164" t="s">
        <v>344</v>
      </c>
      <c r="W202" s="59">
        <f>'[1]Tổng hợp'!J153</f>
        <v>270000000</v>
      </c>
      <c r="X202" s="59"/>
      <c r="Y202" s="59"/>
      <c r="Z202" s="59"/>
      <c r="AA202" s="59"/>
      <c r="AB202" s="59"/>
      <c r="AC202" s="149"/>
      <c r="AD202" s="59">
        <v>275000000</v>
      </c>
      <c r="AE202" s="59"/>
      <c r="AF202" s="59"/>
      <c r="AG202" s="59"/>
      <c r="AH202" s="59"/>
      <c r="AI202" s="59"/>
    </row>
    <row r="203" spans="3:35" ht="15">
      <c r="C203" s="164" t="s">
        <v>345</v>
      </c>
      <c r="W203" s="59">
        <f>'[1]Tổng hợp'!J154</f>
        <v>0</v>
      </c>
      <c r="X203" s="59"/>
      <c r="Y203" s="59"/>
      <c r="Z203" s="59"/>
      <c r="AA203" s="59"/>
      <c r="AB203" s="59"/>
      <c r="AC203" s="149"/>
      <c r="AD203" s="59">
        <f>'[1]Tổng hợp'!F154</f>
        <v>0</v>
      </c>
      <c r="AE203" s="59"/>
      <c r="AF203" s="59"/>
      <c r="AG203" s="59"/>
      <c r="AH203" s="59"/>
      <c r="AI203" s="59"/>
    </row>
    <row r="204" spans="3:35" ht="15">
      <c r="C204" s="164" t="s">
        <v>346</v>
      </c>
      <c r="W204" s="59">
        <v>2229661046</v>
      </c>
      <c r="X204" s="59"/>
      <c r="Y204" s="59"/>
      <c r="Z204" s="59"/>
      <c r="AA204" s="59"/>
      <c r="AB204" s="59"/>
      <c r="AC204" s="149"/>
      <c r="AD204" s="59">
        <v>7788922897</v>
      </c>
      <c r="AE204" s="59"/>
      <c r="AF204" s="59"/>
      <c r="AG204" s="59"/>
      <c r="AH204" s="59"/>
      <c r="AI204" s="59"/>
    </row>
    <row r="205" spans="4:35" ht="15.75" thickBot="1">
      <c r="D205" s="65"/>
      <c r="E205" s="65"/>
      <c r="F205" s="65"/>
      <c r="G205" s="65"/>
      <c r="H205" s="65"/>
      <c r="I205" s="65"/>
      <c r="J205" s="65" t="s">
        <v>219</v>
      </c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W205" s="60">
        <f>SUBTOTAL(9,W197:AB204)</f>
        <v>2507452389</v>
      </c>
      <c r="X205" s="60"/>
      <c r="Y205" s="60"/>
      <c r="Z205" s="60"/>
      <c r="AA205" s="60"/>
      <c r="AB205" s="60"/>
      <c r="AC205" s="190"/>
      <c r="AD205" s="60">
        <f>SUBTOTAL(9,AD197:AI204)</f>
        <v>8072159119</v>
      </c>
      <c r="AE205" s="60"/>
      <c r="AF205" s="60"/>
      <c r="AG205" s="60"/>
      <c r="AH205" s="60"/>
      <c r="AI205" s="60"/>
    </row>
    <row r="206" spans="3:35" ht="15.75" thickTop="1"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D206" s="216"/>
      <c r="AE206" s="216"/>
      <c r="AF206" s="216"/>
      <c r="AG206" s="216"/>
      <c r="AH206" s="216"/>
      <c r="AI206" s="216"/>
    </row>
    <row r="207" spans="1:35" ht="15">
      <c r="A207" s="65">
        <v>17</v>
      </c>
      <c r="B207" s="65" t="s">
        <v>213</v>
      </c>
      <c r="C207" s="184" t="s">
        <v>347</v>
      </c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D207" s="216"/>
      <c r="AE207" s="216"/>
      <c r="AF207" s="216"/>
      <c r="AG207" s="216"/>
      <c r="AH207" s="216"/>
      <c r="AI207" s="216"/>
    </row>
    <row r="208" spans="3:35" ht="14.25"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362" t="str">
        <f>'[1]Danh mục'!$B$17</f>
        <v>31/03/2008</v>
      </c>
      <c r="X208" s="362"/>
      <c r="Y208" s="362"/>
      <c r="Z208" s="362"/>
      <c r="AA208" s="362"/>
      <c r="AB208" s="362"/>
      <c r="AC208" s="186"/>
      <c r="AD208" s="363" t="str">
        <f>'[1]Danh mục'!$B$19</f>
        <v>01/01/2008</v>
      </c>
      <c r="AE208" s="363"/>
      <c r="AF208" s="363"/>
      <c r="AG208" s="363"/>
      <c r="AH208" s="363"/>
      <c r="AI208" s="363"/>
    </row>
    <row r="209" spans="3:35" ht="15"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2"/>
      <c r="X209" s="192"/>
      <c r="Y209" s="192"/>
      <c r="Z209" s="192"/>
      <c r="AA209" s="192"/>
      <c r="AB209" s="197" t="s">
        <v>215</v>
      </c>
      <c r="AC209" s="197"/>
      <c r="AD209" s="198"/>
      <c r="AE209" s="196"/>
      <c r="AF209" s="196"/>
      <c r="AG209" s="196"/>
      <c r="AH209" s="196"/>
      <c r="AI209" s="197" t="s">
        <v>215</v>
      </c>
    </row>
    <row r="210" spans="3:35" ht="15">
      <c r="C210" s="64" t="s">
        <v>348</v>
      </c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W210" s="59"/>
      <c r="X210" s="59"/>
      <c r="Y210" s="59"/>
      <c r="Z210" s="59"/>
      <c r="AA210" s="59"/>
      <c r="AB210" s="59"/>
      <c r="AC210" s="149"/>
      <c r="AD210" s="59"/>
      <c r="AE210" s="59"/>
      <c r="AF210" s="59"/>
      <c r="AG210" s="59"/>
      <c r="AH210" s="59"/>
      <c r="AI210" s="59"/>
    </row>
    <row r="211" spans="3:35" ht="15">
      <c r="C211" s="239" t="s">
        <v>349</v>
      </c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00"/>
      <c r="V211" s="200"/>
      <c r="W211" s="328">
        <v>160761229091</v>
      </c>
      <c r="X211" s="328"/>
      <c r="Y211" s="328"/>
      <c r="Z211" s="328"/>
      <c r="AA211" s="328"/>
      <c r="AB211" s="328"/>
      <c r="AC211" s="241"/>
      <c r="AD211" s="328">
        <v>145747410091</v>
      </c>
      <c r="AE211" s="328"/>
      <c r="AF211" s="328"/>
      <c r="AG211" s="328"/>
      <c r="AH211" s="328"/>
      <c r="AI211" s="328"/>
    </row>
    <row r="212" spans="3:35" ht="15">
      <c r="C212" s="200" t="s">
        <v>350</v>
      </c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328">
        <v>8072576000</v>
      </c>
      <c r="X212" s="328"/>
      <c r="Y212" s="328"/>
      <c r="Z212" s="328"/>
      <c r="AA212" s="328"/>
      <c r="AB212" s="328"/>
      <c r="AC212" s="241"/>
      <c r="AD212" s="328">
        <v>10272215000</v>
      </c>
      <c r="AE212" s="328"/>
      <c r="AF212" s="328"/>
      <c r="AG212" s="328"/>
      <c r="AH212" s="328"/>
      <c r="AI212" s="328"/>
    </row>
    <row r="213" spans="3:35" ht="15">
      <c r="C213" s="164" t="s">
        <v>351</v>
      </c>
      <c r="W213" s="318">
        <f>SUBTOTAL(9,W214:AB216)</f>
        <v>0</v>
      </c>
      <c r="X213" s="318"/>
      <c r="Y213" s="318"/>
      <c r="Z213" s="318"/>
      <c r="AA213" s="318"/>
      <c r="AB213" s="318"/>
      <c r="AC213" s="190"/>
      <c r="AD213" s="318">
        <f>SUBTOTAL(9,AD214:AI216)</f>
        <v>0</v>
      </c>
      <c r="AE213" s="318"/>
      <c r="AF213" s="318"/>
      <c r="AG213" s="318"/>
      <c r="AH213" s="318"/>
      <c r="AI213" s="318"/>
    </row>
    <row r="214" spans="3:35" ht="15">
      <c r="C214" s="200" t="s">
        <v>352</v>
      </c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328">
        <f>'[1]Tổng hợp'!F169</f>
        <v>0</v>
      </c>
      <c r="X214" s="328"/>
      <c r="Y214" s="328"/>
      <c r="Z214" s="328"/>
      <c r="AA214" s="328"/>
      <c r="AB214" s="328"/>
      <c r="AC214" s="241"/>
      <c r="AD214" s="328">
        <f>'[1]Tổng hợp'!J169</f>
        <v>0</v>
      </c>
      <c r="AE214" s="328"/>
      <c r="AF214" s="328"/>
      <c r="AG214" s="328"/>
      <c r="AH214" s="328"/>
      <c r="AI214" s="328"/>
    </row>
    <row r="215" spans="3:35" ht="15">
      <c r="C215" s="200" t="s">
        <v>353</v>
      </c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328"/>
      <c r="X215" s="328"/>
      <c r="Y215" s="328"/>
      <c r="Z215" s="328"/>
      <c r="AA215" s="328"/>
      <c r="AB215" s="328"/>
      <c r="AC215" s="241"/>
      <c r="AD215" s="328">
        <f>'[1]Tổng hợp'!J170</f>
        <v>0</v>
      </c>
      <c r="AE215" s="328"/>
      <c r="AF215" s="328"/>
      <c r="AG215" s="328"/>
      <c r="AH215" s="328"/>
      <c r="AI215" s="328"/>
    </row>
    <row r="216" spans="3:35" ht="15">
      <c r="C216" s="200" t="s">
        <v>354</v>
      </c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328">
        <f>'[1]Tổng hợp'!F171</f>
        <v>0</v>
      </c>
      <c r="X216" s="328"/>
      <c r="Y216" s="328"/>
      <c r="Z216" s="328"/>
      <c r="AA216" s="328"/>
      <c r="AB216" s="328"/>
      <c r="AC216" s="241"/>
      <c r="AD216" s="328">
        <f>'[1]Tổng hợp'!J171</f>
        <v>0</v>
      </c>
      <c r="AE216" s="328"/>
      <c r="AF216" s="328"/>
      <c r="AG216" s="328"/>
      <c r="AH216" s="328"/>
      <c r="AI216" s="328"/>
    </row>
    <row r="217" spans="3:35" ht="15.75" thickBot="1">
      <c r="C217" s="167"/>
      <c r="D217" s="65"/>
      <c r="E217" s="65"/>
      <c r="F217" s="65"/>
      <c r="G217" s="65"/>
      <c r="H217" s="65"/>
      <c r="I217" s="65"/>
      <c r="J217" s="65" t="s">
        <v>219</v>
      </c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W217" s="60">
        <f>SUBTOTAL(9,W210:AB216)</f>
        <v>168833805091</v>
      </c>
      <c r="X217" s="60"/>
      <c r="Y217" s="60"/>
      <c r="Z217" s="60"/>
      <c r="AA217" s="60"/>
      <c r="AB217" s="60"/>
      <c r="AC217" s="190"/>
      <c r="AD217" s="60">
        <f>SUBTOTAL(9,AD210:AI216)</f>
        <v>156019625091</v>
      </c>
      <c r="AE217" s="60"/>
      <c r="AF217" s="60"/>
      <c r="AG217" s="60"/>
      <c r="AH217" s="60"/>
      <c r="AI217" s="60"/>
    </row>
    <row r="218" spans="3:35" ht="15.75" thickTop="1"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D218" s="216"/>
      <c r="AE218" s="216"/>
      <c r="AF218" s="216"/>
      <c r="AG218" s="216"/>
      <c r="AH218" s="216"/>
      <c r="AI218" s="216"/>
    </row>
    <row r="219" spans="3:34" ht="15">
      <c r="C219" s="222" t="s">
        <v>355</v>
      </c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D219" s="216"/>
      <c r="AE219" s="216"/>
      <c r="AF219" s="216"/>
      <c r="AG219" s="216"/>
      <c r="AH219" s="216"/>
    </row>
    <row r="220" spans="4:35" ht="15"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4"/>
      <c r="AD220" s="216"/>
      <c r="AE220" s="216"/>
      <c r="AF220" s="216"/>
      <c r="AG220" s="216"/>
      <c r="AH220" s="216"/>
      <c r="AI220" s="168" t="s">
        <v>356</v>
      </c>
    </row>
    <row r="221" spans="3:35" ht="14.25">
      <c r="C221" s="360" t="s">
        <v>357</v>
      </c>
      <c r="D221" s="360"/>
      <c r="E221" s="360"/>
      <c r="F221" s="360"/>
      <c r="G221" s="361" t="s">
        <v>304</v>
      </c>
      <c r="H221" s="361"/>
      <c r="I221" s="361"/>
      <c r="J221" s="361"/>
      <c r="K221" s="361"/>
      <c r="L221" s="361"/>
      <c r="M221" s="361"/>
      <c r="N221" s="361"/>
      <c r="O221" s="361"/>
      <c r="P221" s="91" t="s">
        <v>358</v>
      </c>
      <c r="Q221" s="91"/>
      <c r="R221" s="91"/>
      <c r="S221" s="91" t="s">
        <v>359</v>
      </c>
      <c r="T221" s="91"/>
      <c r="U221" s="91"/>
      <c r="V221" s="91"/>
      <c r="W221" s="242"/>
      <c r="X221" s="346" t="s">
        <v>360</v>
      </c>
      <c r="Y221" s="346"/>
      <c r="Z221" s="346"/>
      <c r="AA221" s="346"/>
      <c r="AB221" s="238"/>
      <c r="AC221" s="238"/>
      <c r="AD221" s="356" t="s">
        <v>361</v>
      </c>
      <c r="AE221" s="357"/>
      <c r="AF221" s="357"/>
      <c r="AG221" s="357"/>
      <c r="AH221" s="357"/>
      <c r="AI221" s="357"/>
    </row>
    <row r="222" spans="3:35" ht="14.25">
      <c r="C222" s="349" t="s">
        <v>362</v>
      </c>
      <c r="D222" s="349"/>
      <c r="E222" s="349"/>
      <c r="F222" s="349"/>
      <c r="G222" s="350" t="s">
        <v>308</v>
      </c>
      <c r="H222" s="350"/>
      <c r="I222" s="350"/>
      <c r="J222" s="350"/>
      <c r="K222" s="350"/>
      <c r="L222" s="350"/>
      <c r="M222" s="350"/>
      <c r="N222" s="350"/>
      <c r="O222" s="350"/>
      <c r="P222" s="351">
        <v>13.44</v>
      </c>
      <c r="Q222" s="351"/>
      <c r="R222" s="351" t="s">
        <v>363</v>
      </c>
      <c r="S222" s="351"/>
      <c r="T222" s="351"/>
      <c r="U222" s="351"/>
      <c r="V222" s="351"/>
      <c r="W222" s="351"/>
      <c r="X222" s="344"/>
      <c r="Y222" s="344"/>
      <c r="Z222" s="344"/>
      <c r="AA222" s="344"/>
      <c r="AB222" s="358"/>
      <c r="AC222" s="358"/>
      <c r="AD222" s="358"/>
      <c r="AE222" s="358"/>
      <c r="AF222" s="359"/>
      <c r="AG222" s="359"/>
      <c r="AH222" s="359"/>
      <c r="AI222" s="359"/>
    </row>
    <row r="223" spans="3:35" ht="14.25">
      <c r="C223" s="248"/>
      <c r="D223" s="248"/>
      <c r="E223" s="248"/>
      <c r="F223" s="248"/>
      <c r="G223" s="352" t="s">
        <v>364</v>
      </c>
      <c r="H223" s="352"/>
      <c r="I223" s="352"/>
      <c r="J223" s="352"/>
      <c r="K223" s="352"/>
      <c r="L223" s="352"/>
      <c r="M223" s="352"/>
      <c r="N223" s="352"/>
      <c r="O223" s="249"/>
      <c r="P223" s="233"/>
      <c r="Q223" s="233"/>
      <c r="R223" s="233"/>
      <c r="S223" s="233"/>
      <c r="T223" s="233"/>
      <c r="U223" s="233"/>
      <c r="V223" s="233"/>
      <c r="W223" s="233"/>
      <c r="X223" s="353">
        <f>SUBTOTAL(9,X224:AA229)</f>
        <v>182716749784</v>
      </c>
      <c r="Y223" s="353"/>
      <c r="Z223" s="353"/>
      <c r="AA223" s="353"/>
      <c r="AB223" s="234"/>
      <c r="AC223" s="234"/>
      <c r="AD223" s="354">
        <f>SUBTOTAL(9,AD224:AI229)</f>
        <v>21955520693</v>
      </c>
      <c r="AE223" s="354"/>
      <c r="AF223" s="354"/>
      <c r="AG223" s="354"/>
      <c r="AH223" s="354"/>
      <c r="AI223" s="354"/>
    </row>
    <row r="224" spans="3:35" ht="14.25">
      <c r="C224" s="349" t="s">
        <v>362</v>
      </c>
      <c r="D224" s="349"/>
      <c r="E224" s="349"/>
      <c r="F224" s="349"/>
      <c r="G224" s="350" t="s">
        <v>308</v>
      </c>
      <c r="H224" s="350"/>
      <c r="I224" s="350"/>
      <c r="J224" s="350"/>
      <c r="K224" s="350"/>
      <c r="L224" s="350"/>
      <c r="M224" s="350"/>
      <c r="N224" s="350"/>
      <c r="O224" s="350"/>
      <c r="P224" s="351">
        <v>13.44</v>
      </c>
      <c r="Q224" s="351"/>
      <c r="R224" s="355"/>
      <c r="S224" s="355"/>
      <c r="T224" s="355"/>
      <c r="U224" s="355"/>
      <c r="V224" s="355"/>
      <c r="W224" s="355"/>
      <c r="X224" s="344">
        <v>4715147693</v>
      </c>
      <c r="Y224" s="344"/>
      <c r="Z224" s="344"/>
      <c r="AA224" s="344"/>
      <c r="AB224" s="250"/>
      <c r="AC224" s="250"/>
      <c r="AD224" s="345">
        <f>X224</f>
        <v>4715147693</v>
      </c>
      <c r="AE224" s="345"/>
      <c r="AF224" s="345"/>
      <c r="AG224" s="345"/>
      <c r="AH224" s="345"/>
      <c r="AI224" s="345"/>
    </row>
    <row r="225" spans="3:35" ht="14.25">
      <c r="C225" s="349" t="s">
        <v>317</v>
      </c>
      <c r="D225" s="349"/>
      <c r="E225" s="349"/>
      <c r="F225" s="349"/>
      <c r="G225" s="350" t="s">
        <v>308</v>
      </c>
      <c r="H225" s="350"/>
      <c r="I225" s="350"/>
      <c r="J225" s="350"/>
      <c r="K225" s="350"/>
      <c r="L225" s="350"/>
      <c r="M225" s="350"/>
      <c r="N225" s="350"/>
      <c r="O225" s="350"/>
      <c r="P225" s="351">
        <v>13.44</v>
      </c>
      <c r="Q225" s="351"/>
      <c r="R225" s="351" t="s">
        <v>363</v>
      </c>
      <c r="S225" s="351"/>
      <c r="T225" s="351"/>
      <c r="U225" s="351"/>
      <c r="V225" s="351"/>
      <c r="W225" s="351"/>
      <c r="X225" s="344">
        <f>9267127368</f>
        <v>9267127368</v>
      </c>
      <c r="Y225" s="344"/>
      <c r="Z225" s="344"/>
      <c r="AA225" s="344"/>
      <c r="AB225" s="250"/>
      <c r="AC225" s="250"/>
      <c r="AD225" s="345">
        <v>3500000000</v>
      </c>
      <c r="AE225" s="345"/>
      <c r="AF225" s="345"/>
      <c r="AG225" s="345"/>
      <c r="AH225" s="345"/>
      <c r="AI225" s="345"/>
    </row>
    <row r="226" spans="3:35" ht="14.25">
      <c r="C226" s="349" t="s">
        <v>318</v>
      </c>
      <c r="D226" s="349"/>
      <c r="E226" s="349"/>
      <c r="F226" s="349"/>
      <c r="G226" s="350" t="s">
        <v>308</v>
      </c>
      <c r="H226" s="350"/>
      <c r="I226" s="350"/>
      <c r="J226" s="350"/>
      <c r="K226" s="350"/>
      <c r="L226" s="350"/>
      <c r="M226" s="350"/>
      <c r="N226" s="350"/>
      <c r="O226" s="350"/>
      <c r="P226" s="351">
        <v>13.8</v>
      </c>
      <c r="Q226" s="351"/>
      <c r="R226" s="351" t="s">
        <v>365</v>
      </c>
      <c r="S226" s="351"/>
      <c r="T226" s="351"/>
      <c r="U226" s="351"/>
      <c r="V226" s="351"/>
      <c r="W226" s="351"/>
      <c r="X226" s="344">
        <f>152535033423+12895200000</f>
        <v>165430233423</v>
      </c>
      <c r="Y226" s="344"/>
      <c r="Z226" s="344"/>
      <c r="AA226" s="344"/>
      <c r="AB226" s="250"/>
      <c r="AC226" s="250"/>
      <c r="AD226" s="345">
        <v>12895200000</v>
      </c>
      <c r="AE226" s="345"/>
      <c r="AF226" s="345"/>
      <c r="AG226" s="345"/>
      <c r="AH226" s="345"/>
      <c r="AI226" s="345"/>
    </row>
    <row r="227" spans="3:35" ht="15">
      <c r="C227" s="349" t="s">
        <v>320</v>
      </c>
      <c r="D227" s="349"/>
      <c r="E227" s="349"/>
      <c r="F227" s="349"/>
      <c r="G227" s="350" t="s">
        <v>366</v>
      </c>
      <c r="H227" s="350"/>
      <c r="I227" s="350"/>
      <c r="J227" s="350"/>
      <c r="K227" s="350"/>
      <c r="L227" s="350"/>
      <c r="M227" s="350"/>
      <c r="N227" s="350"/>
      <c r="O227" s="350"/>
      <c r="P227" s="351">
        <v>13.8</v>
      </c>
      <c r="Q227" s="351"/>
      <c r="R227" s="351" t="s">
        <v>363</v>
      </c>
      <c r="S227" s="351"/>
      <c r="T227" s="351"/>
      <c r="U227" s="351"/>
      <c r="V227" s="351"/>
      <c r="W227" s="351"/>
      <c r="X227" s="344">
        <f>751151900+375600000</f>
        <v>1126751900</v>
      </c>
      <c r="Y227" s="344"/>
      <c r="Z227" s="344"/>
      <c r="AA227" s="344"/>
      <c r="AB227" s="250"/>
      <c r="AC227" s="250"/>
      <c r="AD227" s="345">
        <v>375600000</v>
      </c>
      <c r="AE227" s="345"/>
      <c r="AF227" s="345"/>
      <c r="AG227" s="345"/>
      <c r="AH227" s="345"/>
      <c r="AI227" s="345"/>
    </row>
    <row r="228" spans="3:35" ht="15">
      <c r="C228" s="349" t="s">
        <v>367</v>
      </c>
      <c r="D228" s="349"/>
      <c r="E228" s="349"/>
      <c r="F228" s="349"/>
      <c r="G228" s="350" t="s">
        <v>366</v>
      </c>
      <c r="H228" s="350"/>
      <c r="I228" s="350"/>
      <c r="J228" s="350"/>
      <c r="K228" s="350"/>
      <c r="L228" s="350"/>
      <c r="M228" s="350"/>
      <c r="N228" s="350"/>
      <c r="O228" s="350"/>
      <c r="P228" s="351">
        <v>13.2</v>
      </c>
      <c r="Q228" s="351"/>
      <c r="R228" s="351" t="s">
        <v>363</v>
      </c>
      <c r="S228" s="351"/>
      <c r="T228" s="351"/>
      <c r="U228" s="351"/>
      <c r="V228" s="351"/>
      <c r="W228" s="351"/>
      <c r="X228" s="344">
        <f>1410119400</f>
        <v>1410119400</v>
      </c>
      <c r="Y228" s="344"/>
      <c r="Z228" s="344"/>
      <c r="AA228" s="344"/>
      <c r="AB228" s="250"/>
      <c r="AC228" s="250"/>
      <c r="AD228" s="345">
        <v>469573000</v>
      </c>
      <c r="AE228" s="345"/>
      <c r="AF228" s="345"/>
      <c r="AG228" s="345"/>
      <c r="AH228" s="345"/>
      <c r="AI228" s="345"/>
    </row>
    <row r="229" spans="3:35" ht="15">
      <c r="C229" s="349" t="s">
        <v>368</v>
      </c>
      <c r="D229" s="349"/>
      <c r="E229" s="349"/>
      <c r="F229" s="349"/>
      <c r="G229" s="350" t="s">
        <v>366</v>
      </c>
      <c r="H229" s="350"/>
      <c r="I229" s="350"/>
      <c r="J229" s="350"/>
      <c r="K229" s="350"/>
      <c r="L229" s="350"/>
      <c r="M229" s="350"/>
      <c r="N229" s="350"/>
      <c r="O229" s="350"/>
      <c r="P229" s="351">
        <v>13.8</v>
      </c>
      <c r="Q229" s="351"/>
      <c r="R229" s="351" t="s">
        <v>363</v>
      </c>
      <c r="S229" s="351"/>
      <c r="T229" s="351"/>
      <c r="U229" s="351"/>
      <c r="V229" s="351"/>
      <c r="W229" s="351"/>
      <c r="X229" s="344">
        <v>767370000</v>
      </c>
      <c r="Y229" s="344"/>
      <c r="Z229" s="344"/>
      <c r="AA229" s="344"/>
      <c r="AB229" s="250"/>
      <c r="AC229" s="250"/>
      <c r="AD229" s="345">
        <v>0</v>
      </c>
      <c r="AE229" s="345"/>
      <c r="AF229" s="345"/>
      <c r="AG229" s="345"/>
      <c r="AH229" s="345"/>
      <c r="AI229" s="345"/>
    </row>
    <row r="230" spans="3:35" ht="15">
      <c r="C230" s="248"/>
      <c r="D230" s="248"/>
      <c r="E230" s="248"/>
      <c r="F230" s="248"/>
      <c r="G230" s="352" t="s">
        <v>369</v>
      </c>
      <c r="H230" s="352"/>
      <c r="I230" s="352"/>
      <c r="J230" s="352"/>
      <c r="K230" s="352"/>
      <c r="L230" s="352"/>
      <c r="M230" s="352"/>
      <c r="N230" s="352"/>
      <c r="O230" s="352"/>
      <c r="P230" s="233"/>
      <c r="Q230" s="233"/>
      <c r="R230" s="233"/>
      <c r="S230" s="233"/>
      <c r="T230" s="233"/>
      <c r="U230" s="233"/>
      <c r="V230" s="233"/>
      <c r="W230" s="233"/>
      <c r="X230" s="353">
        <f>SUBTOTAL(9,X231:AA233)</f>
        <v>8072576000</v>
      </c>
      <c r="Y230" s="353"/>
      <c r="Z230" s="353"/>
      <c r="AA230" s="353"/>
      <c r="AB230" s="234"/>
      <c r="AC230" s="234"/>
      <c r="AD230" s="354">
        <f>SUBTOTAL(9,AD231:AI233)</f>
        <v>0</v>
      </c>
      <c r="AE230" s="354"/>
      <c r="AF230" s="354"/>
      <c r="AG230" s="354"/>
      <c r="AH230" s="354"/>
      <c r="AI230" s="354"/>
    </row>
    <row r="231" spans="3:35" ht="15">
      <c r="C231" s="349">
        <v>51</v>
      </c>
      <c r="D231" s="349"/>
      <c r="E231" s="349"/>
      <c r="F231" s="349"/>
      <c r="G231" s="350" t="s">
        <v>370</v>
      </c>
      <c r="H231" s="350"/>
      <c r="I231" s="350"/>
      <c r="J231" s="350"/>
      <c r="K231" s="350"/>
      <c r="L231" s="350"/>
      <c r="M231" s="350"/>
      <c r="N231" s="350"/>
      <c r="O231" s="350"/>
      <c r="P231" s="351"/>
      <c r="Q231" s="351"/>
      <c r="R231" s="351"/>
      <c r="S231" s="351"/>
      <c r="T231" s="351"/>
      <c r="U231" s="351"/>
      <c r="V231" s="351"/>
      <c r="W231" s="351"/>
      <c r="X231" s="344">
        <v>2450000000</v>
      </c>
      <c r="Y231" s="344"/>
      <c r="Z231" s="344"/>
      <c r="AA231" s="344"/>
      <c r="AB231" s="250"/>
      <c r="AC231" s="250"/>
      <c r="AD231" s="345">
        <v>0</v>
      </c>
      <c r="AE231" s="345"/>
      <c r="AF231" s="345"/>
      <c r="AG231" s="345"/>
      <c r="AH231" s="345"/>
      <c r="AI231" s="345"/>
    </row>
    <row r="232" spans="3:35" ht="15">
      <c r="C232" s="349" t="s">
        <v>371</v>
      </c>
      <c r="D232" s="349"/>
      <c r="E232" s="349"/>
      <c r="F232" s="349"/>
      <c r="G232" s="350" t="s">
        <v>370</v>
      </c>
      <c r="H232" s="350"/>
      <c r="I232" s="350"/>
      <c r="J232" s="350"/>
      <c r="K232" s="350"/>
      <c r="L232" s="350"/>
      <c r="M232" s="350"/>
      <c r="N232" s="350"/>
      <c r="O232" s="350"/>
      <c r="P232" s="351"/>
      <c r="Q232" s="351"/>
      <c r="R232" s="351"/>
      <c r="S232" s="351"/>
      <c r="T232" s="351"/>
      <c r="U232" s="351"/>
      <c r="V232" s="351"/>
      <c r="W232" s="351"/>
      <c r="X232" s="344">
        <v>800000000</v>
      </c>
      <c r="Y232" s="344"/>
      <c r="Z232" s="344"/>
      <c r="AA232" s="344"/>
      <c r="AB232" s="250"/>
      <c r="AC232" s="250"/>
      <c r="AD232" s="345">
        <v>0</v>
      </c>
      <c r="AE232" s="345"/>
      <c r="AF232" s="345"/>
      <c r="AG232" s="345"/>
      <c r="AH232" s="345"/>
      <c r="AI232" s="345"/>
    </row>
    <row r="233" spans="3:35" ht="15">
      <c r="C233" s="349"/>
      <c r="D233" s="349"/>
      <c r="E233" s="349"/>
      <c r="F233" s="349"/>
      <c r="G233" s="350" t="s">
        <v>372</v>
      </c>
      <c r="H233" s="350"/>
      <c r="I233" s="350"/>
      <c r="J233" s="350"/>
      <c r="K233" s="350"/>
      <c r="L233" s="350"/>
      <c r="M233" s="350"/>
      <c r="N233" s="350"/>
      <c r="O233" s="350"/>
      <c r="P233" s="351"/>
      <c r="Q233" s="351"/>
      <c r="R233" s="351"/>
      <c r="S233" s="351"/>
      <c r="T233" s="351"/>
      <c r="U233" s="351"/>
      <c r="V233" s="351"/>
      <c r="W233" s="351"/>
      <c r="X233" s="344">
        <v>4822576000</v>
      </c>
      <c r="Y233" s="344"/>
      <c r="Z233" s="344"/>
      <c r="AA233" s="344"/>
      <c r="AB233" s="250"/>
      <c r="AC233" s="250"/>
      <c r="AD233" s="345">
        <v>0</v>
      </c>
      <c r="AE233" s="345"/>
      <c r="AF233" s="345"/>
      <c r="AG233" s="345"/>
      <c r="AH233" s="345"/>
      <c r="AI233" s="345"/>
    </row>
    <row r="234" spans="3:35" ht="15.75" thickBot="1">
      <c r="C234" s="230"/>
      <c r="D234" s="235"/>
      <c r="E234" s="235"/>
      <c r="F234" s="235"/>
      <c r="G234" s="235"/>
      <c r="H234" s="235"/>
      <c r="I234" s="235"/>
      <c r="J234" s="102" t="s">
        <v>219</v>
      </c>
      <c r="K234" s="235"/>
      <c r="L234" s="235"/>
      <c r="M234" s="235"/>
      <c r="N234" s="235"/>
      <c r="O234" s="235"/>
      <c r="P234" s="91"/>
      <c r="Q234" s="91"/>
      <c r="R234" s="91"/>
      <c r="S234" s="91"/>
      <c r="T234" s="346"/>
      <c r="U234" s="346"/>
      <c r="V234" s="346"/>
      <c r="W234" s="346"/>
      <c r="X234" s="347">
        <f>SUBTOTAL(9,X221:AA233)</f>
        <v>190789325784</v>
      </c>
      <c r="Y234" s="347"/>
      <c r="Z234" s="347"/>
      <c r="AA234" s="347"/>
      <c r="AB234" s="238"/>
      <c r="AC234" s="238"/>
      <c r="AD234" s="348">
        <f>SUBTOTAL(9,AD223:AI233)</f>
        <v>21955520693</v>
      </c>
      <c r="AE234" s="348"/>
      <c r="AF234" s="348"/>
      <c r="AG234" s="348"/>
      <c r="AH234" s="348"/>
      <c r="AI234" s="348"/>
    </row>
    <row r="235" ht="15.75" thickTop="1"/>
    <row r="236" ht="15">
      <c r="C236" s="142" t="s">
        <v>373</v>
      </c>
    </row>
    <row r="237" spans="3:35" ht="15"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251"/>
      <c r="X237" s="251"/>
      <c r="Y237" s="251"/>
      <c r="Z237" s="251"/>
      <c r="AA237" s="251"/>
      <c r="AB237" s="251"/>
      <c r="AC237" s="188"/>
      <c r="AD237" s="252"/>
      <c r="AE237" s="251"/>
      <c r="AF237" s="251"/>
      <c r="AG237" s="251"/>
      <c r="AH237" s="251"/>
      <c r="AI237" s="251"/>
    </row>
    <row r="238" spans="3:35" ht="15"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343" t="str">
        <f>'[1]Danh mục'!B17</f>
        <v>31/03/2008</v>
      </c>
      <c r="R238" s="343"/>
      <c r="S238" s="343"/>
      <c r="T238" s="343"/>
      <c r="U238" s="343"/>
      <c r="V238" s="343"/>
      <c r="W238" s="343"/>
      <c r="X238" s="253"/>
      <c r="Y238" s="254" t="s">
        <v>374</v>
      </c>
      <c r="Z238" s="253"/>
      <c r="AA238" s="331" t="str">
        <f>'[1]Danh mục'!B19</f>
        <v>01/01/2008</v>
      </c>
      <c r="AB238" s="331"/>
      <c r="AC238" s="331"/>
      <c r="AD238" s="331"/>
      <c r="AE238" s="331"/>
      <c r="AF238" s="331"/>
      <c r="AG238" s="331"/>
      <c r="AH238" s="253"/>
      <c r="AI238" s="254" t="s">
        <v>374</v>
      </c>
    </row>
    <row r="239" spans="3:35" ht="15">
      <c r="C239" s="64" t="s">
        <v>375</v>
      </c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326">
        <v>12851800000</v>
      </c>
      <c r="R239" s="326"/>
      <c r="S239" s="326"/>
      <c r="T239" s="326"/>
      <c r="U239" s="326"/>
      <c r="V239" s="326"/>
      <c r="W239" s="326"/>
      <c r="X239" s="255"/>
      <c r="Y239" s="256">
        <f>Q239/Q243</f>
        <v>0.5812979447097988</v>
      </c>
      <c r="Z239" s="255"/>
      <c r="AA239" s="326">
        <v>12851800000</v>
      </c>
      <c r="AB239" s="326"/>
      <c r="AC239" s="326"/>
      <c r="AD239" s="326"/>
      <c r="AE239" s="326"/>
      <c r="AF239" s="326"/>
      <c r="AG239" s="326"/>
      <c r="AH239" s="255"/>
      <c r="AI239" s="256">
        <f>AA239/AA243</f>
        <v>0.5812979447097988</v>
      </c>
    </row>
    <row r="240" spans="3:35" ht="15">
      <c r="C240" s="64" t="s">
        <v>376</v>
      </c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326">
        <f>Q243-Q239</f>
        <v>9257000000</v>
      </c>
      <c r="R240" s="326"/>
      <c r="S240" s="326"/>
      <c r="T240" s="326"/>
      <c r="U240" s="326"/>
      <c r="V240" s="326"/>
      <c r="W240" s="326"/>
      <c r="X240" s="255"/>
      <c r="Y240" s="256">
        <f>Q240/Q243</f>
        <v>0.4187020552902012</v>
      </c>
      <c r="Z240" s="255"/>
      <c r="AA240" s="326">
        <f>AA243-AA239</f>
        <v>9257000000</v>
      </c>
      <c r="AB240" s="326"/>
      <c r="AC240" s="326"/>
      <c r="AD240" s="326"/>
      <c r="AE240" s="326"/>
      <c r="AF240" s="326"/>
      <c r="AG240" s="326"/>
      <c r="AH240" s="255"/>
      <c r="AI240" s="256">
        <f>AA240/AA243</f>
        <v>0.4187020552902012</v>
      </c>
    </row>
    <row r="241" spans="3:35" ht="15">
      <c r="C241" s="200" t="s">
        <v>377</v>
      </c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342">
        <v>3080000000</v>
      </c>
      <c r="R241" s="342"/>
      <c r="S241" s="342"/>
      <c r="T241" s="342"/>
      <c r="U241" s="342"/>
      <c r="V241" s="342"/>
      <c r="W241" s="342"/>
      <c r="X241" s="255"/>
      <c r="Y241" s="257">
        <f>Q241/Q240</f>
        <v>0.3327211839688884</v>
      </c>
      <c r="Z241" s="255"/>
      <c r="AA241" s="342">
        <f>Q241</f>
        <v>3080000000</v>
      </c>
      <c r="AB241" s="342"/>
      <c r="AC241" s="342"/>
      <c r="AD241" s="342"/>
      <c r="AE241" s="342"/>
      <c r="AF241" s="342"/>
      <c r="AG241" s="342"/>
      <c r="AH241" s="255"/>
      <c r="AI241" s="257">
        <f>AA241/AA240</f>
        <v>0.3327211839688884</v>
      </c>
    </row>
    <row r="242" spans="3:35" ht="15">
      <c r="C242" s="258" t="s">
        <v>378</v>
      </c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340">
        <f>Q240-Q241</f>
        <v>6177000000</v>
      </c>
      <c r="R242" s="340"/>
      <c r="S242" s="340"/>
      <c r="T242" s="340"/>
      <c r="U242" s="340"/>
      <c r="V242" s="340"/>
      <c r="W242" s="340"/>
      <c r="X242" s="259"/>
      <c r="Y242" s="257">
        <f>Q242/Q240</f>
        <v>0.6672788160311116</v>
      </c>
      <c r="Z242" s="259"/>
      <c r="AA242" s="340">
        <f>AA240-AA241</f>
        <v>6177000000</v>
      </c>
      <c r="AB242" s="340"/>
      <c r="AC242" s="340"/>
      <c r="AD242" s="340"/>
      <c r="AE242" s="340"/>
      <c r="AF242" s="340"/>
      <c r="AG242" s="340"/>
      <c r="AH242" s="259"/>
      <c r="AI242" s="257">
        <f>AA242/AA240</f>
        <v>0.6672788160311116</v>
      </c>
    </row>
    <row r="243" spans="4:35" ht="15.75" thickBot="1">
      <c r="D243" s="65"/>
      <c r="E243" s="65"/>
      <c r="F243" s="65"/>
      <c r="G243" s="65"/>
      <c r="H243" s="65"/>
      <c r="I243" s="65"/>
      <c r="J243" s="65" t="s">
        <v>219</v>
      </c>
      <c r="K243" s="65"/>
      <c r="L243" s="65"/>
      <c r="M243" s="65"/>
      <c r="N243" s="65"/>
      <c r="O243" s="65"/>
      <c r="P243" s="65"/>
      <c r="Q243" s="341">
        <v>22108800000</v>
      </c>
      <c r="R243" s="341"/>
      <c r="S243" s="341"/>
      <c r="T243" s="341"/>
      <c r="U243" s="341"/>
      <c r="V243" s="341"/>
      <c r="W243" s="341"/>
      <c r="X243" s="259"/>
      <c r="Y243" s="260">
        <v>1</v>
      </c>
      <c r="Z243" s="259"/>
      <c r="AA243" s="341">
        <v>22108800000</v>
      </c>
      <c r="AB243" s="341"/>
      <c r="AC243" s="341"/>
      <c r="AD243" s="341"/>
      <c r="AE243" s="341"/>
      <c r="AF243" s="341"/>
      <c r="AG243" s="341"/>
      <c r="AH243" s="259"/>
      <c r="AI243" s="260">
        <v>1</v>
      </c>
    </row>
    <row r="244" spans="3:35" ht="15.75" thickTop="1">
      <c r="C244" s="176"/>
      <c r="D244" s="169"/>
      <c r="E244" s="169"/>
      <c r="F244" s="169"/>
      <c r="G244" s="169"/>
      <c r="H244" s="339"/>
      <c r="I244" s="339"/>
      <c r="J244" s="339"/>
      <c r="K244" s="339"/>
      <c r="L244" s="339"/>
      <c r="M244" s="337"/>
      <c r="N244" s="337"/>
      <c r="O244" s="337"/>
      <c r="P244" s="337"/>
      <c r="Q244" s="337"/>
      <c r="R244" s="337"/>
      <c r="S244" s="337"/>
      <c r="T244" s="337"/>
      <c r="U244" s="337"/>
      <c r="V244" s="339"/>
      <c r="W244" s="339"/>
      <c r="X244" s="339"/>
      <c r="Y244" s="339"/>
      <c r="Z244" s="339"/>
      <c r="AA244" s="337"/>
      <c r="AB244" s="337"/>
      <c r="AC244" s="337"/>
      <c r="AD244" s="337"/>
      <c r="AE244" s="338"/>
      <c r="AF244" s="338"/>
      <c r="AG244" s="338"/>
      <c r="AH244" s="338"/>
      <c r="AI244" s="338"/>
    </row>
    <row r="245" spans="3:35" ht="15">
      <c r="C245" s="266" t="s">
        <v>379</v>
      </c>
      <c r="D245" s="169"/>
      <c r="E245" s="169"/>
      <c r="F245" s="169"/>
      <c r="G245" s="169"/>
      <c r="H245" s="263"/>
      <c r="I245" s="263"/>
      <c r="J245" s="263"/>
      <c r="K245" s="263"/>
      <c r="L245" s="263"/>
      <c r="M245" s="264"/>
      <c r="N245" s="264"/>
      <c r="O245" s="264"/>
      <c r="P245" s="264"/>
      <c r="Q245" s="264"/>
      <c r="R245" s="264"/>
      <c r="S245" s="264"/>
      <c r="T245" s="264"/>
      <c r="U245" s="264"/>
      <c r="V245" s="263"/>
      <c r="W245" s="263"/>
      <c r="X245" s="263"/>
      <c r="Y245" s="263"/>
      <c r="Z245" s="263"/>
      <c r="AA245" s="264"/>
      <c r="AB245" s="264"/>
      <c r="AC245" s="264"/>
      <c r="AD245" s="264"/>
      <c r="AE245" s="265"/>
      <c r="AF245" s="265"/>
      <c r="AG245" s="265"/>
      <c r="AH245" s="265"/>
      <c r="AI245" s="265"/>
    </row>
    <row r="246" spans="3:35" ht="15">
      <c r="C246" s="266" t="s">
        <v>380</v>
      </c>
      <c r="D246" s="169"/>
      <c r="E246" s="169"/>
      <c r="F246" s="169"/>
      <c r="G246" s="169"/>
      <c r="H246" s="263"/>
      <c r="I246" s="263"/>
      <c r="J246" s="263"/>
      <c r="K246" s="263"/>
      <c r="L246" s="263"/>
      <c r="M246" s="264"/>
      <c r="N246" s="264"/>
      <c r="O246" s="264"/>
      <c r="P246" s="264"/>
      <c r="Q246" s="264"/>
      <c r="R246" s="264"/>
      <c r="S246" s="264"/>
      <c r="T246" s="264"/>
      <c r="U246" s="264"/>
      <c r="V246" s="263"/>
      <c r="W246" s="263"/>
      <c r="X246" s="263"/>
      <c r="Y246" s="263"/>
      <c r="Z246" s="263"/>
      <c r="AA246" s="264"/>
      <c r="AB246" s="264"/>
      <c r="AC246" s="264"/>
      <c r="AD246" s="264"/>
      <c r="AE246" s="265"/>
      <c r="AF246" s="265"/>
      <c r="AG246" s="265"/>
      <c r="AH246" s="265"/>
      <c r="AI246" s="265"/>
    </row>
    <row r="247" spans="3:35" ht="15">
      <c r="C247" s="266"/>
      <c r="D247" s="169"/>
      <c r="E247" s="169"/>
      <c r="F247" s="169"/>
      <c r="G247" s="169"/>
      <c r="H247" s="263"/>
      <c r="I247" s="263"/>
      <c r="J247" s="263"/>
      <c r="K247" s="263"/>
      <c r="L247" s="263"/>
      <c r="M247" s="264"/>
      <c r="N247" s="264"/>
      <c r="O247" s="264"/>
      <c r="P247" s="264"/>
      <c r="Q247" s="264"/>
      <c r="R247" s="264"/>
      <c r="S247" s="264"/>
      <c r="T247" s="264"/>
      <c r="U247" s="264"/>
      <c r="V247" s="263"/>
      <c r="W247" s="263"/>
      <c r="X247" s="263"/>
      <c r="Y247" s="263"/>
      <c r="Z247" s="263"/>
      <c r="AA247" s="264"/>
      <c r="AB247" s="264"/>
      <c r="AC247" s="264"/>
      <c r="AD247" s="264"/>
      <c r="AE247" s="265"/>
      <c r="AF247" s="265"/>
      <c r="AG247" s="265"/>
      <c r="AH247" s="265"/>
      <c r="AI247" s="265"/>
    </row>
    <row r="248" spans="3:35" ht="15">
      <c r="C248" s="266"/>
      <c r="D248" s="169"/>
      <c r="E248" s="169"/>
      <c r="F248" s="169"/>
      <c r="G248" s="169"/>
      <c r="H248" s="263"/>
      <c r="I248" s="263"/>
      <c r="J248" s="263"/>
      <c r="K248" s="263"/>
      <c r="L248" s="263"/>
      <c r="M248" s="264"/>
      <c r="N248" s="264"/>
      <c r="O248" s="264"/>
      <c r="P248" s="264"/>
      <c r="Q248" s="264"/>
      <c r="R248" s="264"/>
      <c r="S248" s="264"/>
      <c r="T248" s="264"/>
      <c r="U248" s="264"/>
      <c r="V248" s="263"/>
      <c r="W248" s="263"/>
      <c r="X248" s="263"/>
      <c r="Y248" s="263"/>
      <c r="Z248" s="263"/>
      <c r="AA248" s="264"/>
      <c r="AB248" s="264"/>
      <c r="AC248" s="264"/>
      <c r="AD248" s="264"/>
      <c r="AE248" s="265"/>
      <c r="AF248" s="265"/>
      <c r="AG248" s="265"/>
      <c r="AH248" s="265"/>
      <c r="AI248" s="265"/>
    </row>
    <row r="249" spans="3:35" ht="15">
      <c r="C249" s="266"/>
      <c r="D249" s="169"/>
      <c r="E249" s="169"/>
      <c r="F249" s="169"/>
      <c r="G249" s="169"/>
      <c r="H249" s="263"/>
      <c r="I249" s="263"/>
      <c r="J249" s="263"/>
      <c r="K249" s="263"/>
      <c r="L249" s="263"/>
      <c r="M249" s="264"/>
      <c r="N249" s="264"/>
      <c r="O249" s="264"/>
      <c r="P249" s="264"/>
      <c r="Q249" s="264"/>
      <c r="R249" s="264"/>
      <c r="S249" s="264"/>
      <c r="T249" s="264"/>
      <c r="U249" s="264"/>
      <c r="V249" s="263"/>
      <c r="W249" s="263"/>
      <c r="X249" s="263"/>
      <c r="Y249" s="263"/>
      <c r="Z249" s="263"/>
      <c r="AA249" s="264"/>
      <c r="AB249" s="264"/>
      <c r="AC249" s="264"/>
      <c r="AD249" s="264"/>
      <c r="AE249" s="265"/>
      <c r="AF249" s="265"/>
      <c r="AG249" s="265"/>
      <c r="AH249" s="265"/>
      <c r="AI249" s="265"/>
    </row>
    <row r="250" spans="3:35" ht="15">
      <c r="C250" s="176"/>
      <c r="D250" s="169"/>
      <c r="E250" s="169"/>
      <c r="F250" s="169"/>
      <c r="G250" s="169"/>
      <c r="H250" s="263"/>
      <c r="I250" s="263"/>
      <c r="J250" s="263"/>
      <c r="K250" s="263"/>
      <c r="L250" s="263"/>
      <c r="M250" s="264"/>
      <c r="N250" s="264"/>
      <c r="O250" s="264"/>
      <c r="P250" s="264"/>
      <c r="Q250" s="264"/>
      <c r="R250" s="264"/>
      <c r="S250" s="264"/>
      <c r="T250" s="264"/>
      <c r="U250" s="264"/>
      <c r="V250" s="263"/>
      <c r="W250" s="263"/>
      <c r="X250" s="263"/>
      <c r="Y250" s="263"/>
      <c r="Z250" s="263"/>
      <c r="AA250" s="264"/>
      <c r="AB250" s="264"/>
      <c r="AC250" s="264"/>
      <c r="AD250" s="264"/>
      <c r="AE250" s="265"/>
      <c r="AF250" s="265"/>
      <c r="AG250" s="265"/>
      <c r="AH250" s="265"/>
      <c r="AI250" s="265"/>
    </row>
    <row r="251" ht="15">
      <c r="C251" s="267" t="s">
        <v>381</v>
      </c>
    </row>
    <row r="252" spans="3:35" ht="15"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329" t="str">
        <f>'[1]Danh mục'!B17</f>
        <v>31/03/2008</v>
      </c>
      <c r="X252" s="330"/>
      <c r="Y252" s="330"/>
      <c r="Z252" s="330"/>
      <c r="AA252" s="330"/>
      <c r="AB252" s="330"/>
      <c r="AC252" s="186"/>
      <c r="AD252" s="331" t="str">
        <f>'[1]Danh mục'!B19</f>
        <v>01/01/2008</v>
      </c>
      <c r="AE252" s="331"/>
      <c r="AF252" s="331"/>
      <c r="AG252" s="331"/>
      <c r="AH252" s="331"/>
      <c r="AI252" s="331"/>
    </row>
    <row r="253" spans="3:35" ht="15">
      <c r="C253" s="64" t="s">
        <v>195</v>
      </c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W253" s="336">
        <f>W257</f>
        <v>22108800000</v>
      </c>
      <c r="X253" s="336"/>
      <c r="Y253" s="336"/>
      <c r="Z253" s="336"/>
      <c r="AA253" s="336"/>
      <c r="AB253" s="336"/>
      <c r="AC253" s="201"/>
      <c r="AD253" s="336">
        <f>AD257</f>
        <v>22108800000</v>
      </c>
      <c r="AE253" s="336"/>
      <c r="AF253" s="336"/>
      <c r="AG253" s="336"/>
      <c r="AH253" s="336"/>
      <c r="AI253" s="336"/>
    </row>
    <row r="254" spans="3:35" ht="15">
      <c r="C254" s="239" t="s">
        <v>382</v>
      </c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W254" s="319">
        <f>AD257</f>
        <v>22108800000</v>
      </c>
      <c r="X254" s="319"/>
      <c r="Y254" s="319"/>
      <c r="Z254" s="319"/>
      <c r="AA254" s="319"/>
      <c r="AB254" s="319"/>
      <c r="AC254" s="149"/>
      <c r="AD254" s="319">
        <v>22108800000</v>
      </c>
      <c r="AE254" s="319"/>
      <c r="AF254" s="319"/>
      <c r="AG254" s="319"/>
      <c r="AH254" s="319"/>
      <c r="AI254" s="319"/>
    </row>
    <row r="255" spans="3:35" ht="15">
      <c r="C255" s="239" t="s">
        <v>383</v>
      </c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W255" s="319">
        <v>0</v>
      </c>
      <c r="X255" s="319"/>
      <c r="Y255" s="319"/>
      <c r="Z255" s="319"/>
      <c r="AA255" s="319"/>
      <c r="AB255" s="319"/>
      <c r="AC255" s="149"/>
      <c r="AD255" s="319">
        <v>0</v>
      </c>
      <c r="AE255" s="319"/>
      <c r="AF255" s="319"/>
      <c r="AG255" s="319"/>
      <c r="AH255" s="319"/>
      <c r="AI255" s="319"/>
    </row>
    <row r="256" spans="3:35" ht="15">
      <c r="C256" s="239" t="s">
        <v>384</v>
      </c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W256" s="319">
        <v>0</v>
      </c>
      <c r="X256" s="319"/>
      <c r="Y256" s="319"/>
      <c r="Z256" s="319"/>
      <c r="AA256" s="319"/>
      <c r="AB256" s="319"/>
      <c r="AC256" s="149"/>
      <c r="AD256" s="319">
        <v>0</v>
      </c>
      <c r="AE256" s="319"/>
      <c r="AF256" s="319"/>
      <c r="AG256" s="319"/>
      <c r="AH256" s="319"/>
      <c r="AI256" s="319"/>
    </row>
    <row r="257" spans="3:35" ht="15">
      <c r="C257" s="200" t="s">
        <v>385</v>
      </c>
      <c r="W257" s="319">
        <f>W254+W255-W256</f>
        <v>22108800000</v>
      </c>
      <c r="X257" s="319"/>
      <c r="Y257" s="319"/>
      <c r="Z257" s="319"/>
      <c r="AA257" s="319"/>
      <c r="AB257" s="319"/>
      <c r="AC257" s="149"/>
      <c r="AD257" s="319">
        <f>AD254+AD255-AD256</f>
        <v>22108800000</v>
      </c>
      <c r="AE257" s="319"/>
      <c r="AF257" s="319"/>
      <c r="AG257" s="319"/>
      <c r="AH257" s="319"/>
      <c r="AI257" s="319"/>
    </row>
    <row r="258" spans="3:35" ht="15">
      <c r="C258" s="164" t="s">
        <v>386</v>
      </c>
      <c r="W258" s="59"/>
      <c r="X258" s="59"/>
      <c r="Y258" s="59"/>
      <c r="Z258" s="59"/>
      <c r="AA258" s="59"/>
      <c r="AB258" s="59"/>
      <c r="AC258" s="149"/>
      <c r="AD258" s="59"/>
      <c r="AE258" s="59"/>
      <c r="AF258" s="59"/>
      <c r="AG258" s="59"/>
      <c r="AH258" s="59"/>
      <c r="AI258" s="59"/>
    </row>
    <row r="259" spans="23:35" ht="15">
      <c r="W259" s="191"/>
      <c r="X259" s="191"/>
      <c r="Y259" s="191"/>
      <c r="Z259" s="191"/>
      <c r="AA259" s="191"/>
      <c r="AB259" s="191"/>
      <c r="AC259" s="191"/>
      <c r="AD259" s="191"/>
      <c r="AE259" s="191"/>
      <c r="AF259" s="191"/>
      <c r="AG259" s="191"/>
      <c r="AH259" s="191"/>
      <c r="AI259" s="191"/>
    </row>
    <row r="260" spans="3:35" ht="15">
      <c r="C260" s="142" t="s">
        <v>387</v>
      </c>
      <c r="W260" s="191"/>
      <c r="X260" s="191"/>
      <c r="Y260" s="191"/>
      <c r="Z260" s="191"/>
      <c r="AA260" s="191"/>
      <c r="AB260" s="191"/>
      <c r="AC260" s="191"/>
      <c r="AD260" s="191"/>
      <c r="AE260" s="191"/>
      <c r="AF260" s="191"/>
      <c r="AG260" s="191"/>
      <c r="AH260" s="191"/>
      <c r="AI260" s="191"/>
    </row>
    <row r="261" spans="3:35" ht="15">
      <c r="C261" s="268" t="s">
        <v>388</v>
      </c>
      <c r="W261" s="191"/>
      <c r="X261" s="191"/>
      <c r="Y261" s="191"/>
      <c r="Z261" s="191"/>
      <c r="AA261" s="191"/>
      <c r="AB261" s="191"/>
      <c r="AC261" s="191"/>
      <c r="AD261" s="333"/>
      <c r="AE261" s="333"/>
      <c r="AF261" s="333"/>
      <c r="AG261" s="333"/>
      <c r="AH261" s="333"/>
      <c r="AI261" s="333"/>
    </row>
    <row r="262" spans="3:35" ht="15">
      <c r="C262" s="258" t="s">
        <v>389</v>
      </c>
      <c r="W262" s="191"/>
      <c r="X262" s="191"/>
      <c r="Y262" s="191"/>
      <c r="Z262" s="191"/>
      <c r="AA262" s="191"/>
      <c r="AB262" s="191"/>
      <c r="AC262" s="191"/>
      <c r="AD262" s="334"/>
      <c r="AE262" s="334"/>
      <c r="AF262" s="334"/>
      <c r="AG262" s="334"/>
      <c r="AH262" s="334"/>
      <c r="AI262" s="334"/>
    </row>
    <row r="263" spans="3:35" ht="15">
      <c r="C263" s="200" t="s">
        <v>390</v>
      </c>
      <c r="W263" s="191"/>
      <c r="X263" s="191"/>
      <c r="Y263" s="191"/>
      <c r="Z263" s="191"/>
      <c r="AA263" s="191"/>
      <c r="AB263" s="191"/>
      <c r="AC263" s="191"/>
      <c r="AD263" s="334"/>
      <c r="AE263" s="334"/>
      <c r="AF263" s="334"/>
      <c r="AG263" s="334"/>
      <c r="AH263" s="334"/>
      <c r="AI263" s="334"/>
    </row>
    <row r="264" spans="3:35" ht="15">
      <c r="C264" s="164" t="s">
        <v>391</v>
      </c>
      <c r="W264" s="191"/>
      <c r="X264" s="191"/>
      <c r="Y264" s="191"/>
      <c r="Z264" s="191"/>
      <c r="AA264" s="191"/>
      <c r="AB264" s="191"/>
      <c r="AC264" s="191"/>
      <c r="AD264" s="335"/>
      <c r="AE264" s="335"/>
      <c r="AF264" s="335"/>
      <c r="AG264" s="335"/>
      <c r="AH264" s="335"/>
      <c r="AI264" s="335"/>
    </row>
    <row r="265" spans="23:35" ht="15">
      <c r="W265" s="191"/>
      <c r="X265" s="191"/>
      <c r="Y265" s="191"/>
      <c r="Z265" s="191"/>
      <c r="AA265" s="191"/>
      <c r="AB265" s="191"/>
      <c r="AC265" s="191"/>
      <c r="AD265" s="191"/>
      <c r="AE265" s="191"/>
      <c r="AF265" s="191"/>
      <c r="AG265" s="191"/>
      <c r="AH265" s="191"/>
      <c r="AI265" s="191"/>
    </row>
    <row r="266" spans="3:35" ht="15">
      <c r="C266" s="267" t="s">
        <v>392</v>
      </c>
      <c r="W266" s="191"/>
      <c r="X266" s="191"/>
      <c r="Y266" s="191"/>
      <c r="Z266" s="191"/>
      <c r="AA266" s="191"/>
      <c r="AB266" s="191"/>
      <c r="AC266" s="191"/>
      <c r="AD266" s="191"/>
      <c r="AE266" s="191"/>
      <c r="AF266" s="191"/>
      <c r="AG266" s="191"/>
      <c r="AH266" s="191"/>
      <c r="AI266" s="191"/>
    </row>
    <row r="267" spans="3:35" ht="15"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329" t="str">
        <f>'[1]Danh mục'!B17</f>
        <v>31/03/2008</v>
      </c>
      <c r="X267" s="330"/>
      <c r="Y267" s="330"/>
      <c r="Z267" s="330"/>
      <c r="AA267" s="330"/>
      <c r="AB267" s="330"/>
      <c r="AC267" s="269"/>
      <c r="AD267" s="331" t="str">
        <f>AD252</f>
        <v>01/01/2008</v>
      </c>
      <c r="AE267" s="331"/>
      <c r="AF267" s="331"/>
      <c r="AG267" s="331"/>
      <c r="AH267" s="331"/>
      <c r="AI267" s="331"/>
    </row>
    <row r="268" spans="3:35" ht="15">
      <c r="C268" s="268" t="s">
        <v>393</v>
      </c>
      <c r="W268" s="332">
        <f>W253/10000</f>
        <v>2210880</v>
      </c>
      <c r="X268" s="332"/>
      <c r="Y268" s="332"/>
      <c r="Z268" s="332"/>
      <c r="AA268" s="332"/>
      <c r="AB268" s="332"/>
      <c r="AC268" s="191"/>
      <c r="AD268" s="332">
        <f>AD253/10000</f>
        <v>2210880</v>
      </c>
      <c r="AE268" s="332"/>
      <c r="AF268" s="332"/>
      <c r="AG268" s="332"/>
      <c r="AH268" s="332"/>
      <c r="AI268" s="332"/>
    </row>
    <row r="269" spans="3:35" ht="15">
      <c r="C269" s="268" t="s">
        <v>394</v>
      </c>
      <c r="W269" s="318">
        <f>SUBTOTAL(9,W270:AB271)</f>
        <v>2210880</v>
      </c>
      <c r="X269" s="318"/>
      <c r="Y269" s="318"/>
      <c r="Z269" s="318"/>
      <c r="AA269" s="318"/>
      <c r="AB269" s="318"/>
      <c r="AC269" s="190"/>
      <c r="AD269" s="318">
        <f>SUBTOTAL(9,AD270:AI271)</f>
        <v>2210880</v>
      </c>
      <c r="AE269" s="318"/>
      <c r="AF269" s="318"/>
      <c r="AG269" s="318"/>
      <c r="AH269" s="318"/>
      <c r="AI269" s="318"/>
    </row>
    <row r="270" spans="3:35" ht="15">
      <c r="C270" s="258" t="s">
        <v>395</v>
      </c>
      <c r="W270" s="328">
        <v>2210880</v>
      </c>
      <c r="X270" s="328"/>
      <c r="Y270" s="328"/>
      <c r="Z270" s="328"/>
      <c r="AA270" s="328"/>
      <c r="AB270" s="328"/>
      <c r="AC270" s="190"/>
      <c r="AD270" s="328">
        <v>2210880</v>
      </c>
      <c r="AE270" s="328"/>
      <c r="AF270" s="328"/>
      <c r="AG270" s="328"/>
      <c r="AH270" s="328"/>
      <c r="AI270" s="328"/>
    </row>
    <row r="271" spans="3:35" ht="15">
      <c r="C271" s="200" t="s">
        <v>396</v>
      </c>
      <c r="W271" s="328">
        <v>0</v>
      </c>
      <c r="X271" s="328"/>
      <c r="Y271" s="328"/>
      <c r="Z271" s="328"/>
      <c r="AA271" s="328"/>
      <c r="AB271" s="328"/>
      <c r="AC271" s="190"/>
      <c r="AD271" s="328">
        <v>0</v>
      </c>
      <c r="AE271" s="328"/>
      <c r="AF271" s="328"/>
      <c r="AG271" s="328"/>
      <c r="AH271" s="328"/>
      <c r="AI271" s="328"/>
    </row>
    <row r="272" spans="3:35" ht="15">
      <c r="C272" s="164" t="s">
        <v>397</v>
      </c>
      <c r="W272" s="318">
        <f>SUBTOTAL(9,W273:AB274)</f>
        <v>25820</v>
      </c>
      <c r="X272" s="318"/>
      <c r="Y272" s="318"/>
      <c r="Z272" s="318"/>
      <c r="AA272" s="318"/>
      <c r="AB272" s="318"/>
      <c r="AC272" s="190"/>
      <c r="AD272" s="318">
        <f>SUBTOTAL(9,AD273:AI274)</f>
        <v>25820</v>
      </c>
      <c r="AE272" s="318"/>
      <c r="AF272" s="318"/>
      <c r="AG272" s="318"/>
      <c r="AH272" s="318"/>
      <c r="AI272" s="318"/>
    </row>
    <row r="273" spans="3:35" ht="15">
      <c r="C273" s="258" t="s">
        <v>395</v>
      </c>
      <c r="W273" s="328">
        <v>25820</v>
      </c>
      <c r="X273" s="328"/>
      <c r="Y273" s="328"/>
      <c r="Z273" s="328"/>
      <c r="AA273" s="328"/>
      <c r="AB273" s="328"/>
      <c r="AC273" s="190"/>
      <c r="AD273" s="328">
        <v>25820</v>
      </c>
      <c r="AE273" s="328"/>
      <c r="AF273" s="328"/>
      <c r="AG273" s="328"/>
      <c r="AH273" s="328"/>
      <c r="AI273" s="328"/>
    </row>
    <row r="274" spans="3:35" ht="15">
      <c r="C274" s="200" t="s">
        <v>396</v>
      </c>
      <c r="W274" s="328">
        <v>0</v>
      </c>
      <c r="X274" s="328"/>
      <c r="Y274" s="328"/>
      <c r="Z274" s="328"/>
      <c r="AA274" s="328"/>
      <c r="AB274" s="328"/>
      <c r="AC274" s="190"/>
      <c r="AD274" s="328">
        <v>0</v>
      </c>
      <c r="AE274" s="328"/>
      <c r="AF274" s="328"/>
      <c r="AG274" s="328"/>
      <c r="AH274" s="328"/>
      <c r="AI274" s="328"/>
    </row>
    <row r="275" spans="3:35" ht="15">
      <c r="C275" s="164" t="s">
        <v>398</v>
      </c>
      <c r="W275" s="318">
        <f>SUBTOTAL(9,W276:AB277)</f>
        <v>2185060</v>
      </c>
      <c r="X275" s="318"/>
      <c r="Y275" s="318"/>
      <c r="Z275" s="318"/>
      <c r="AA275" s="318"/>
      <c r="AB275" s="318"/>
      <c r="AC275" s="190"/>
      <c r="AD275" s="318">
        <f>SUBTOTAL(9,AD276:AI277)</f>
        <v>2185060</v>
      </c>
      <c r="AE275" s="318"/>
      <c r="AF275" s="318"/>
      <c r="AG275" s="318"/>
      <c r="AH275" s="318"/>
      <c r="AI275" s="318"/>
    </row>
    <row r="276" spans="3:35" ht="15">
      <c r="C276" s="258" t="s">
        <v>395</v>
      </c>
      <c r="W276" s="328">
        <f>W270-W273</f>
        <v>2185060</v>
      </c>
      <c r="X276" s="328"/>
      <c r="Y276" s="328"/>
      <c r="Z276" s="328"/>
      <c r="AA276" s="328"/>
      <c r="AB276" s="328"/>
      <c r="AC276" s="190"/>
      <c r="AD276" s="328">
        <f>AD270-AD273</f>
        <v>2185060</v>
      </c>
      <c r="AE276" s="328"/>
      <c r="AF276" s="328"/>
      <c r="AG276" s="328"/>
      <c r="AH276" s="328"/>
      <c r="AI276" s="328"/>
    </row>
    <row r="277" spans="3:35" ht="15">
      <c r="C277" s="200" t="s">
        <v>396</v>
      </c>
      <c r="W277" s="328">
        <f>W271-W274</f>
        <v>0</v>
      </c>
      <c r="X277" s="328"/>
      <c r="Y277" s="328"/>
      <c r="Z277" s="328"/>
      <c r="AA277" s="328"/>
      <c r="AB277" s="328"/>
      <c r="AC277" s="190"/>
      <c r="AD277" s="328">
        <f>AD271-AD274</f>
        <v>0</v>
      </c>
      <c r="AE277" s="328"/>
      <c r="AF277" s="328"/>
      <c r="AG277" s="328"/>
      <c r="AH277" s="328"/>
      <c r="AI277" s="328"/>
    </row>
    <row r="278" spans="23:35" ht="15">
      <c r="W278" s="191"/>
      <c r="X278" s="191"/>
      <c r="Y278" s="191"/>
      <c r="Z278" s="191"/>
      <c r="AA278" s="191"/>
      <c r="AB278" s="191"/>
      <c r="AC278" s="191"/>
      <c r="AD278" s="191"/>
      <c r="AE278" s="191"/>
      <c r="AF278" s="191"/>
      <c r="AG278" s="191"/>
      <c r="AH278" s="191"/>
      <c r="AI278" s="191"/>
    </row>
    <row r="279" spans="3:35" ht="15">
      <c r="C279" s="268" t="s">
        <v>399</v>
      </c>
      <c r="V279" s="327" t="s">
        <v>400</v>
      </c>
      <c r="W279" s="327"/>
      <c r="X279" s="327"/>
      <c r="Y279" s="327"/>
      <c r="Z279" s="327"/>
      <c r="AA279" s="327"/>
      <c r="AB279" s="327"/>
      <c r="AC279" s="167"/>
      <c r="AD279" s="167"/>
      <c r="AE279" s="167"/>
      <c r="AF279" s="167"/>
      <c r="AG279" s="167"/>
      <c r="AH279" s="167"/>
      <c r="AI279" s="167"/>
    </row>
    <row r="280" spans="3:35" ht="15">
      <c r="C280" s="268"/>
      <c r="W280" s="191"/>
      <c r="X280" s="191"/>
      <c r="Y280" s="191"/>
      <c r="Z280" s="191"/>
      <c r="AA280" s="191"/>
      <c r="AB280" s="191"/>
      <c r="AC280" s="191"/>
      <c r="AD280" s="191"/>
      <c r="AE280" s="191"/>
      <c r="AF280" s="191"/>
      <c r="AG280" s="191"/>
      <c r="AH280" s="191"/>
      <c r="AI280" s="191"/>
    </row>
    <row r="281" spans="3:35" ht="15">
      <c r="C281" s="142" t="s">
        <v>401</v>
      </c>
      <c r="W281" s="191"/>
      <c r="X281" s="191"/>
      <c r="Y281" s="191"/>
      <c r="Z281" s="191"/>
      <c r="AA281" s="191"/>
      <c r="AB281" s="191"/>
      <c r="AC281" s="191"/>
      <c r="AD281" s="191"/>
      <c r="AE281" s="191"/>
      <c r="AF281" s="191"/>
      <c r="AG281" s="191"/>
      <c r="AH281" s="191"/>
      <c r="AI281" s="191"/>
    </row>
    <row r="282" spans="1:35" ht="15">
      <c r="A282" s="186"/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329" t="str">
        <f>'[1]Danh mục'!B17</f>
        <v>31/03/2008</v>
      </c>
      <c r="X282" s="330"/>
      <c r="Y282" s="330"/>
      <c r="Z282" s="330"/>
      <c r="AA282" s="330"/>
      <c r="AB282" s="330"/>
      <c r="AC282" s="269"/>
      <c r="AD282" s="331" t="str">
        <f>'[1]Danh mục'!B19</f>
        <v>01/01/2008</v>
      </c>
      <c r="AE282" s="331"/>
      <c r="AF282" s="331"/>
      <c r="AG282" s="331"/>
      <c r="AH282" s="331"/>
      <c r="AI282" s="331"/>
    </row>
    <row r="283" spans="3:35" ht="15">
      <c r="C283" s="164" t="s">
        <v>402</v>
      </c>
      <c r="W283" s="322">
        <v>5659987927</v>
      </c>
      <c r="X283" s="323"/>
      <c r="Y283" s="323"/>
      <c r="Z283" s="323"/>
      <c r="AA283" s="323"/>
      <c r="AB283" s="323"/>
      <c r="AC283" s="270"/>
      <c r="AD283" s="324">
        <v>5659987927</v>
      </c>
      <c r="AE283" s="325"/>
      <c r="AF283" s="325"/>
      <c r="AG283" s="325"/>
      <c r="AH283" s="325"/>
      <c r="AI283" s="325"/>
    </row>
    <row r="284" spans="3:35" ht="15">
      <c r="C284" s="268" t="s">
        <v>403</v>
      </c>
      <c r="W284" s="326">
        <v>1019919300</v>
      </c>
      <c r="X284" s="326"/>
      <c r="Y284" s="326"/>
      <c r="Z284" s="326"/>
      <c r="AA284" s="326"/>
      <c r="AB284" s="326"/>
      <c r="AC284" s="190"/>
      <c r="AD284" s="327">
        <v>1019919300</v>
      </c>
      <c r="AE284" s="327"/>
      <c r="AF284" s="327"/>
      <c r="AG284" s="327"/>
      <c r="AH284" s="327"/>
      <c r="AI284" s="327"/>
    </row>
    <row r="286" spans="1:3" ht="15">
      <c r="A286" s="65">
        <v>19</v>
      </c>
      <c r="B286" s="65" t="s">
        <v>213</v>
      </c>
      <c r="C286" s="271" t="s">
        <v>404</v>
      </c>
    </row>
    <row r="287" spans="3:35" ht="15"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61" t="s">
        <v>405</v>
      </c>
      <c r="X287" s="35"/>
      <c r="Y287" s="35"/>
      <c r="Z287" s="35"/>
      <c r="AA287" s="35"/>
      <c r="AB287" s="35"/>
      <c r="AC287" s="186"/>
      <c r="AD287" s="61" t="s">
        <v>109</v>
      </c>
      <c r="AE287" s="35"/>
      <c r="AF287" s="35"/>
      <c r="AG287" s="35"/>
      <c r="AH287" s="35"/>
      <c r="AI287" s="35"/>
    </row>
    <row r="288" spans="23:35" ht="15">
      <c r="W288" s="198"/>
      <c r="X288" s="196"/>
      <c r="Y288" s="196"/>
      <c r="Z288" s="196"/>
      <c r="AA288" s="196"/>
      <c r="AB288" s="197" t="s">
        <v>215</v>
      </c>
      <c r="AC288" s="197"/>
      <c r="AD288" s="198"/>
      <c r="AE288" s="196"/>
      <c r="AF288" s="196"/>
      <c r="AG288" s="196"/>
      <c r="AH288" s="196"/>
      <c r="AI288" s="197" t="s">
        <v>215</v>
      </c>
    </row>
    <row r="289" spans="3:35" ht="15">
      <c r="C289" s="164" t="s">
        <v>406</v>
      </c>
      <c r="W289" s="59">
        <v>35071703394</v>
      </c>
      <c r="X289" s="59"/>
      <c r="Y289" s="59"/>
      <c r="Z289" s="59"/>
      <c r="AA289" s="59"/>
      <c r="AB289" s="59"/>
      <c r="AC289" s="149"/>
      <c r="AD289" s="59">
        <v>157684974302</v>
      </c>
      <c r="AE289" s="59"/>
      <c r="AF289" s="59"/>
      <c r="AG289" s="59"/>
      <c r="AH289" s="59"/>
      <c r="AI289" s="59"/>
    </row>
    <row r="290" spans="3:35" ht="15">
      <c r="C290" s="164" t="s">
        <v>407</v>
      </c>
      <c r="W290" s="59">
        <v>255970490</v>
      </c>
      <c r="X290" s="59"/>
      <c r="Y290" s="59"/>
      <c r="Z290" s="59"/>
      <c r="AA290" s="59"/>
      <c r="AB290" s="59"/>
      <c r="AC290" s="149"/>
      <c r="AD290" s="59">
        <v>3461679709</v>
      </c>
      <c r="AE290" s="59"/>
      <c r="AF290" s="59"/>
      <c r="AG290" s="59"/>
      <c r="AH290" s="59"/>
      <c r="AI290" s="59"/>
    </row>
    <row r="291" spans="3:35" ht="15">
      <c r="C291" s="164" t="s">
        <v>408</v>
      </c>
      <c r="W291" s="59">
        <f>SUBTOTAL(9,W292:AB295)</f>
        <v>0</v>
      </c>
      <c r="X291" s="59"/>
      <c r="Y291" s="59"/>
      <c r="Z291" s="59"/>
      <c r="AA291" s="59"/>
      <c r="AB291" s="59"/>
      <c r="AC291" s="149"/>
      <c r="AD291" s="59">
        <f>SUBTOTAL(9,AD292:AI295)</f>
        <v>0</v>
      </c>
      <c r="AE291" s="59"/>
      <c r="AF291" s="59"/>
      <c r="AG291" s="59"/>
      <c r="AH291" s="59"/>
      <c r="AI291" s="59"/>
    </row>
    <row r="292" spans="3:35" ht="15">
      <c r="C292" s="258" t="s">
        <v>409</v>
      </c>
      <c r="D292" s="200" t="s">
        <v>410</v>
      </c>
      <c r="W292" s="319"/>
      <c r="X292" s="319"/>
      <c r="Y292" s="319"/>
      <c r="Z292" s="319"/>
      <c r="AA292" s="319"/>
      <c r="AB292" s="319"/>
      <c r="AC292" s="190"/>
      <c r="AD292" s="319"/>
      <c r="AE292" s="319"/>
      <c r="AF292" s="319"/>
      <c r="AG292" s="319"/>
      <c r="AH292" s="319"/>
      <c r="AI292" s="319"/>
    </row>
    <row r="293" spans="3:35" ht="15">
      <c r="C293" s="200"/>
      <c r="D293" s="200" t="s">
        <v>411</v>
      </c>
      <c r="W293" s="319"/>
      <c r="X293" s="319"/>
      <c r="Y293" s="319"/>
      <c r="Z293" s="319"/>
      <c r="AA293" s="319"/>
      <c r="AB293" s="319"/>
      <c r="AC293" s="190"/>
      <c r="AD293" s="319"/>
      <c r="AE293" s="319"/>
      <c r="AF293" s="319"/>
      <c r="AG293" s="319"/>
      <c r="AH293" s="319"/>
      <c r="AI293" s="319"/>
    </row>
    <row r="294" spans="3:35" ht="15">
      <c r="C294" s="258" t="s">
        <v>409</v>
      </c>
      <c r="D294" s="200" t="s">
        <v>412</v>
      </c>
      <c r="W294" s="319"/>
      <c r="X294" s="319"/>
      <c r="Y294" s="319"/>
      <c r="Z294" s="319"/>
      <c r="AA294" s="319"/>
      <c r="AB294" s="319"/>
      <c r="AC294" s="190"/>
      <c r="AD294" s="319"/>
      <c r="AE294" s="319"/>
      <c r="AF294" s="319"/>
      <c r="AG294" s="319"/>
      <c r="AH294" s="319"/>
      <c r="AI294" s="319"/>
    </row>
    <row r="295" spans="3:35" ht="15">
      <c r="C295" s="200"/>
      <c r="D295" s="200" t="s">
        <v>413</v>
      </c>
      <c r="W295" s="319"/>
      <c r="X295" s="319"/>
      <c r="Y295" s="319"/>
      <c r="Z295" s="319"/>
      <c r="AA295" s="319"/>
      <c r="AB295" s="319"/>
      <c r="AC295" s="190"/>
      <c r="AD295" s="319"/>
      <c r="AE295" s="319"/>
      <c r="AF295" s="319"/>
      <c r="AG295" s="319"/>
      <c r="AH295" s="319"/>
      <c r="AI295" s="319"/>
    </row>
    <row r="296" spans="3:35" ht="15.75" thickBot="1">
      <c r="C296" s="200"/>
      <c r="J296" s="142" t="s">
        <v>219</v>
      </c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60">
        <f>W289+W290</f>
        <v>35327673884</v>
      </c>
      <c r="X296" s="60"/>
      <c r="Y296" s="60"/>
      <c r="Z296" s="60"/>
      <c r="AA296" s="60"/>
      <c r="AB296" s="60"/>
      <c r="AC296" s="221"/>
      <c r="AD296" s="60">
        <f>AD289+AD290</f>
        <v>161146654011</v>
      </c>
      <c r="AE296" s="60"/>
      <c r="AF296" s="60"/>
      <c r="AG296" s="60"/>
      <c r="AH296" s="60"/>
      <c r="AI296" s="60"/>
    </row>
    <row r="297" spans="23:35" ht="15.75" thickTop="1">
      <c r="W297" s="321"/>
      <c r="X297" s="321"/>
      <c r="Y297" s="321"/>
      <c r="Z297" s="321"/>
      <c r="AA297" s="321"/>
      <c r="AB297" s="321"/>
      <c r="AC297" s="194"/>
      <c r="AD297" s="321"/>
      <c r="AE297" s="321"/>
      <c r="AF297" s="321"/>
      <c r="AG297" s="321"/>
      <c r="AH297" s="321"/>
      <c r="AI297" s="321"/>
    </row>
    <row r="298" spans="1:35" ht="15">
      <c r="A298" s="65">
        <v>20</v>
      </c>
      <c r="B298" s="65" t="s">
        <v>213</v>
      </c>
      <c r="C298" s="271" t="s">
        <v>414</v>
      </c>
      <c r="W298" s="320"/>
      <c r="X298" s="320"/>
      <c r="Y298" s="320"/>
      <c r="Z298" s="320"/>
      <c r="AA298" s="320"/>
      <c r="AB298" s="320"/>
      <c r="AC298" s="194"/>
      <c r="AD298" s="320"/>
      <c r="AE298" s="320"/>
      <c r="AF298" s="320"/>
      <c r="AG298" s="320"/>
      <c r="AH298" s="320"/>
      <c r="AI298" s="320"/>
    </row>
    <row r="299" spans="3:35" ht="15"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61" t="s">
        <v>405</v>
      </c>
      <c r="X299" s="35"/>
      <c r="Y299" s="35"/>
      <c r="Z299" s="35"/>
      <c r="AA299" s="35"/>
      <c r="AB299" s="35"/>
      <c r="AC299" s="220"/>
      <c r="AD299" s="61" t="s">
        <v>109</v>
      </c>
      <c r="AE299" s="35"/>
      <c r="AF299" s="35"/>
      <c r="AG299" s="35"/>
      <c r="AH299" s="35"/>
      <c r="AI299" s="35"/>
    </row>
    <row r="300" spans="23:35" ht="15">
      <c r="W300" s="198"/>
      <c r="X300" s="196"/>
      <c r="Y300" s="196"/>
      <c r="Z300" s="196"/>
      <c r="AA300" s="196"/>
      <c r="AB300" s="197" t="s">
        <v>215</v>
      </c>
      <c r="AC300" s="197"/>
      <c r="AD300" s="198"/>
      <c r="AE300" s="196"/>
      <c r="AF300" s="196"/>
      <c r="AG300" s="196"/>
      <c r="AH300" s="196"/>
      <c r="AI300" s="197" t="s">
        <v>215</v>
      </c>
    </row>
    <row r="301" spans="3:35" ht="15">
      <c r="C301" s="164" t="s">
        <v>415</v>
      </c>
      <c r="W301" s="319">
        <f>'[1]Tổng hợp'!J219</f>
        <v>0</v>
      </c>
      <c r="X301" s="319"/>
      <c r="Y301" s="319"/>
      <c r="Z301" s="319"/>
      <c r="AA301" s="319"/>
      <c r="AB301" s="319"/>
      <c r="AC301" s="272"/>
      <c r="AD301" s="59">
        <v>0</v>
      </c>
      <c r="AE301" s="59"/>
      <c r="AF301" s="59"/>
      <c r="AG301" s="59"/>
      <c r="AH301" s="59"/>
      <c r="AI301" s="59"/>
    </row>
    <row r="302" spans="3:35" ht="15">
      <c r="C302" s="164" t="s">
        <v>416</v>
      </c>
      <c r="W302" s="59">
        <v>0</v>
      </c>
      <c r="X302" s="59"/>
      <c r="Y302" s="59"/>
      <c r="Z302" s="59"/>
      <c r="AA302" s="59"/>
      <c r="AB302" s="59"/>
      <c r="AC302" s="272"/>
      <c r="AD302" s="59">
        <v>0</v>
      </c>
      <c r="AE302" s="59"/>
      <c r="AF302" s="59"/>
      <c r="AG302" s="59"/>
      <c r="AH302" s="59"/>
      <c r="AI302" s="59"/>
    </row>
    <row r="303" spans="3:35" ht="15">
      <c r="C303" s="164" t="s">
        <v>417</v>
      </c>
      <c r="W303" s="59">
        <f>'[1]Tổng hợp'!J220</f>
        <v>0</v>
      </c>
      <c r="X303" s="59"/>
      <c r="Y303" s="59"/>
      <c r="Z303" s="59"/>
      <c r="AA303" s="59"/>
      <c r="AB303" s="59"/>
      <c r="AC303" s="272"/>
      <c r="AD303" s="59">
        <v>9823378</v>
      </c>
      <c r="AE303" s="59"/>
      <c r="AF303" s="59"/>
      <c r="AG303" s="59"/>
      <c r="AH303" s="59"/>
      <c r="AI303" s="59"/>
    </row>
    <row r="304" spans="3:35" ht="15">
      <c r="C304" s="268" t="s">
        <v>418</v>
      </c>
      <c r="W304" s="59">
        <f>'[1]Tổng hợp'!J222</f>
        <v>0</v>
      </c>
      <c r="X304" s="59"/>
      <c r="Y304" s="59"/>
      <c r="Z304" s="59"/>
      <c r="AA304" s="59"/>
      <c r="AB304" s="59"/>
      <c r="AC304" s="272"/>
      <c r="AD304" s="319">
        <v>0</v>
      </c>
      <c r="AE304" s="319"/>
      <c r="AF304" s="319"/>
      <c r="AG304" s="319"/>
      <c r="AH304" s="319"/>
      <c r="AI304" s="319"/>
    </row>
    <row r="305" spans="3:35" ht="15">
      <c r="C305" s="164" t="s">
        <v>326</v>
      </c>
      <c r="W305" s="319"/>
      <c r="X305" s="319"/>
      <c r="Y305" s="319"/>
      <c r="Z305" s="319"/>
      <c r="AA305" s="319"/>
      <c r="AB305" s="319"/>
      <c r="AC305" s="272"/>
      <c r="AD305" s="319"/>
      <c r="AE305" s="319"/>
      <c r="AF305" s="319"/>
      <c r="AG305" s="319"/>
      <c r="AH305" s="319"/>
      <c r="AI305" s="319"/>
    </row>
    <row r="306" spans="3:35" ht="15">
      <c r="C306" s="268" t="s">
        <v>419</v>
      </c>
      <c r="W306" s="319"/>
      <c r="X306" s="319"/>
      <c r="Y306" s="319"/>
      <c r="Z306" s="319"/>
      <c r="AA306" s="319"/>
      <c r="AB306" s="319"/>
      <c r="AC306" s="272"/>
      <c r="AD306" s="319"/>
      <c r="AE306" s="319"/>
      <c r="AF306" s="319"/>
      <c r="AG306" s="319"/>
      <c r="AH306" s="319"/>
      <c r="AI306" s="319"/>
    </row>
    <row r="307" spans="10:35" ht="15.75" thickBot="1">
      <c r="J307" s="142" t="s">
        <v>219</v>
      </c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60">
        <f>SUBTOTAL(9,W301:AB306)</f>
        <v>0</v>
      </c>
      <c r="X307" s="60"/>
      <c r="Y307" s="60"/>
      <c r="Z307" s="60"/>
      <c r="AA307" s="60"/>
      <c r="AB307" s="60"/>
      <c r="AC307" s="221"/>
      <c r="AD307" s="60">
        <f>SUBTOTAL(9,AD301:AI306)</f>
        <v>9823378</v>
      </c>
      <c r="AE307" s="60"/>
      <c r="AF307" s="60"/>
      <c r="AG307" s="60"/>
      <c r="AH307" s="60"/>
      <c r="AI307" s="60"/>
    </row>
    <row r="308" ht="15.75" thickTop="1"/>
    <row r="309" spans="1:35" ht="15">
      <c r="A309" s="65">
        <v>21</v>
      </c>
      <c r="B309" s="65" t="s">
        <v>213</v>
      </c>
      <c r="C309" s="271" t="s">
        <v>420</v>
      </c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42"/>
    </row>
    <row r="310" spans="23:35" ht="15">
      <c r="W310" s="61" t="s">
        <v>405</v>
      </c>
      <c r="X310" s="35"/>
      <c r="Y310" s="35"/>
      <c r="Z310" s="35"/>
      <c r="AA310" s="35"/>
      <c r="AB310" s="35"/>
      <c r="AC310" s="188"/>
      <c r="AD310" s="61" t="s">
        <v>109</v>
      </c>
      <c r="AE310" s="35"/>
      <c r="AF310" s="35"/>
      <c r="AG310" s="35"/>
      <c r="AH310" s="35"/>
      <c r="AI310" s="35"/>
    </row>
    <row r="311" spans="23:35" ht="15">
      <c r="W311" s="198"/>
      <c r="X311" s="196"/>
      <c r="Y311" s="196"/>
      <c r="Z311" s="196"/>
      <c r="AA311" s="196"/>
      <c r="AB311" s="197" t="s">
        <v>215</v>
      </c>
      <c r="AC311" s="197"/>
      <c r="AD311" s="198"/>
      <c r="AE311" s="196"/>
      <c r="AF311" s="196"/>
      <c r="AG311" s="196"/>
      <c r="AH311" s="196"/>
      <c r="AI311" s="197" t="s">
        <v>215</v>
      </c>
    </row>
    <row r="312" spans="3:35" ht="15">
      <c r="C312" s="164" t="s">
        <v>421</v>
      </c>
      <c r="W312" s="59">
        <v>35071703394</v>
      </c>
      <c r="X312" s="59"/>
      <c r="Y312" s="59"/>
      <c r="Z312" s="59"/>
      <c r="AA312" s="59"/>
      <c r="AB312" s="59"/>
      <c r="AC312" s="272"/>
      <c r="AD312" s="59">
        <v>157675150924</v>
      </c>
      <c r="AE312" s="59"/>
      <c r="AF312" s="59"/>
      <c r="AG312" s="59"/>
      <c r="AH312" s="59"/>
      <c r="AI312" s="59"/>
    </row>
    <row r="313" spans="3:35" ht="15">
      <c r="C313" s="268" t="s">
        <v>422</v>
      </c>
      <c r="W313" s="59">
        <f>W290</f>
        <v>255970490</v>
      </c>
      <c r="X313" s="59"/>
      <c r="Y313" s="59"/>
      <c r="Z313" s="59"/>
      <c r="AA313" s="59"/>
      <c r="AB313" s="59"/>
      <c r="AC313" s="272"/>
      <c r="AD313" s="59">
        <f>AD290</f>
        <v>3461679709</v>
      </c>
      <c r="AE313" s="59"/>
      <c r="AF313" s="59"/>
      <c r="AG313" s="59"/>
      <c r="AH313" s="59"/>
      <c r="AI313" s="59"/>
    </row>
    <row r="314" spans="3:35" ht="15">
      <c r="C314" s="268" t="s">
        <v>423</v>
      </c>
      <c r="W314" s="59">
        <f>P314</f>
        <v>0</v>
      </c>
      <c r="X314" s="59"/>
      <c r="Y314" s="59"/>
      <c r="Z314" s="59"/>
      <c r="AA314" s="59"/>
      <c r="AB314" s="59"/>
      <c r="AC314" s="272"/>
      <c r="AD314" s="59">
        <f>W314</f>
        <v>0</v>
      </c>
      <c r="AE314" s="59"/>
      <c r="AF314" s="59"/>
      <c r="AG314" s="59"/>
      <c r="AH314" s="59"/>
      <c r="AI314" s="59"/>
    </row>
    <row r="315" spans="10:35" ht="15.75" thickBot="1">
      <c r="J315" s="142" t="s">
        <v>219</v>
      </c>
      <c r="W315" s="60">
        <f>SUBTOTAL(9,W312:AB314)</f>
        <v>35327673884</v>
      </c>
      <c r="X315" s="60"/>
      <c r="Y315" s="60"/>
      <c r="Z315" s="60"/>
      <c r="AA315" s="60"/>
      <c r="AB315" s="60"/>
      <c r="AC315" s="221"/>
      <c r="AD315" s="60">
        <f>SUBTOTAL(9,AD312:AI314)</f>
        <v>161136830633</v>
      </c>
      <c r="AE315" s="60"/>
      <c r="AF315" s="60"/>
      <c r="AG315" s="60"/>
      <c r="AH315" s="60"/>
      <c r="AI315" s="60"/>
    </row>
    <row r="316" spans="30:35" ht="15.75" thickTop="1">
      <c r="AD316" s="216"/>
      <c r="AE316" s="216"/>
      <c r="AF316" s="216"/>
      <c r="AG316" s="216"/>
      <c r="AH316" s="216"/>
      <c r="AI316" s="216"/>
    </row>
    <row r="317" spans="1:35" ht="15">
      <c r="A317" s="65">
        <v>22</v>
      </c>
      <c r="B317" s="65" t="s">
        <v>213</v>
      </c>
      <c r="C317" s="271" t="s">
        <v>424</v>
      </c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273"/>
      <c r="AE317" s="273"/>
      <c r="AF317" s="273"/>
      <c r="AG317" s="273"/>
      <c r="AH317" s="273"/>
      <c r="AI317" s="273"/>
    </row>
    <row r="318" spans="3:35" ht="15"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61" t="s">
        <v>405</v>
      </c>
      <c r="X318" s="35"/>
      <c r="Y318" s="35"/>
      <c r="Z318" s="35"/>
      <c r="AA318" s="35"/>
      <c r="AB318" s="35"/>
      <c r="AC318" s="186"/>
      <c r="AD318" s="61" t="s">
        <v>109</v>
      </c>
      <c r="AE318" s="35"/>
      <c r="AF318" s="35"/>
      <c r="AG318" s="35"/>
      <c r="AH318" s="35"/>
      <c r="AI318" s="35"/>
    </row>
    <row r="319" spans="3:35" ht="15">
      <c r="C319" s="199"/>
      <c r="D319" s="199"/>
      <c r="E319" s="199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8"/>
      <c r="X319" s="196"/>
      <c r="Y319" s="196"/>
      <c r="Z319" s="196"/>
      <c r="AA319" s="196"/>
      <c r="AB319" s="197" t="s">
        <v>215</v>
      </c>
      <c r="AC319" s="197"/>
      <c r="AD319" s="198"/>
      <c r="AE319" s="196"/>
      <c r="AF319" s="196"/>
      <c r="AG319" s="196"/>
      <c r="AH319" s="196"/>
      <c r="AI319" s="197" t="s">
        <v>215</v>
      </c>
    </row>
    <row r="320" spans="3:35" ht="15">
      <c r="C320" s="268" t="s">
        <v>425</v>
      </c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W320" s="59">
        <v>26367727964</v>
      </c>
      <c r="X320" s="59"/>
      <c r="Y320" s="59"/>
      <c r="Z320" s="59"/>
      <c r="AA320" s="59"/>
      <c r="AB320" s="59"/>
      <c r="AC320" s="149"/>
      <c r="AD320" s="59">
        <v>119314964900</v>
      </c>
      <c r="AE320" s="59"/>
      <c r="AF320" s="59"/>
      <c r="AG320" s="59"/>
      <c r="AH320" s="59"/>
      <c r="AI320" s="59"/>
    </row>
    <row r="321" spans="3:35" ht="15">
      <c r="C321" s="268" t="s">
        <v>426</v>
      </c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W321" s="59">
        <f>P321</f>
        <v>0</v>
      </c>
      <c r="X321" s="59"/>
      <c r="Y321" s="59"/>
      <c r="Z321" s="59"/>
      <c r="AA321" s="59"/>
      <c r="AB321" s="59"/>
      <c r="AC321" s="149"/>
      <c r="AD321" s="59">
        <f>W321</f>
        <v>0</v>
      </c>
      <c r="AE321" s="59"/>
      <c r="AF321" s="59"/>
      <c r="AG321" s="59"/>
      <c r="AH321" s="59"/>
      <c r="AI321" s="59"/>
    </row>
    <row r="322" spans="3:35" ht="15">
      <c r="C322" s="164" t="s">
        <v>427</v>
      </c>
      <c r="W322" s="59">
        <v>262313371</v>
      </c>
      <c r="X322" s="59"/>
      <c r="Y322" s="59"/>
      <c r="Z322" s="59"/>
      <c r="AA322" s="59"/>
      <c r="AB322" s="59"/>
      <c r="AC322" s="149"/>
      <c r="AD322" s="59">
        <v>3641207053</v>
      </c>
      <c r="AE322" s="59"/>
      <c r="AF322" s="59"/>
      <c r="AG322" s="59"/>
      <c r="AH322" s="59"/>
      <c r="AI322" s="59"/>
    </row>
    <row r="323" spans="3:35" ht="15">
      <c r="C323" s="64" t="s">
        <v>428</v>
      </c>
      <c r="W323" s="318"/>
      <c r="X323" s="318"/>
      <c r="Y323" s="318"/>
      <c r="Z323" s="318"/>
      <c r="AA323" s="318"/>
      <c r="AB323" s="318"/>
      <c r="AC323" s="190"/>
      <c r="AD323" s="318"/>
      <c r="AE323" s="318"/>
      <c r="AF323" s="318"/>
      <c r="AG323" s="318"/>
      <c r="AH323" s="318"/>
      <c r="AI323" s="318"/>
    </row>
    <row r="324" spans="3:35" ht="15">
      <c r="C324" s="64" t="s">
        <v>429</v>
      </c>
      <c r="W324" s="59"/>
      <c r="X324" s="59"/>
      <c r="Y324" s="59"/>
      <c r="Z324" s="59"/>
      <c r="AA324" s="59"/>
      <c r="AB324" s="59"/>
      <c r="AC324" s="149"/>
      <c r="AD324" s="59"/>
      <c r="AE324" s="59"/>
      <c r="AF324" s="59"/>
      <c r="AG324" s="59"/>
      <c r="AH324" s="59"/>
      <c r="AI324" s="59"/>
    </row>
    <row r="325" spans="3:35" ht="15">
      <c r="C325" s="64" t="s">
        <v>430</v>
      </c>
      <c r="W325" s="59"/>
      <c r="X325" s="59"/>
      <c r="Y325" s="59"/>
      <c r="Z325" s="59"/>
      <c r="AA325" s="59"/>
      <c r="AB325" s="59"/>
      <c r="AC325" s="149"/>
      <c r="AD325" s="59"/>
      <c r="AE325" s="59"/>
      <c r="AF325" s="59"/>
      <c r="AG325" s="59"/>
      <c r="AH325" s="59"/>
      <c r="AI325" s="59"/>
    </row>
    <row r="326" spans="3:35" ht="15">
      <c r="C326" s="64" t="s">
        <v>431</v>
      </c>
      <c r="W326" s="59"/>
      <c r="X326" s="59"/>
      <c r="Y326" s="59"/>
      <c r="Z326" s="59"/>
      <c r="AA326" s="59"/>
      <c r="AB326" s="59"/>
      <c r="AC326" s="149"/>
      <c r="AD326" s="59"/>
      <c r="AE326" s="59"/>
      <c r="AF326" s="59"/>
      <c r="AG326" s="59"/>
      <c r="AH326" s="59"/>
      <c r="AI326" s="59"/>
    </row>
    <row r="327" spans="3:35" ht="15">
      <c r="C327" s="64" t="s">
        <v>432</v>
      </c>
      <c r="W327" s="59"/>
      <c r="X327" s="59"/>
      <c r="Y327" s="59"/>
      <c r="Z327" s="59"/>
      <c r="AA327" s="59"/>
      <c r="AB327" s="59"/>
      <c r="AC327" s="149"/>
      <c r="AD327" s="59"/>
      <c r="AE327" s="59"/>
      <c r="AF327" s="59"/>
      <c r="AG327" s="59"/>
      <c r="AH327" s="59"/>
      <c r="AI327" s="59"/>
    </row>
    <row r="328" spans="3:35" ht="15">
      <c r="C328" s="64" t="s">
        <v>433</v>
      </c>
      <c r="W328" s="59"/>
      <c r="X328" s="59"/>
      <c r="Y328" s="59"/>
      <c r="Z328" s="59"/>
      <c r="AA328" s="59"/>
      <c r="AB328" s="59"/>
      <c r="AC328" s="149"/>
      <c r="AD328" s="59"/>
      <c r="AE328" s="59"/>
      <c r="AF328" s="59"/>
      <c r="AG328" s="59"/>
      <c r="AH328" s="59"/>
      <c r="AI328" s="59"/>
    </row>
    <row r="329" spans="4:35" ht="15.75" thickBot="1">
      <c r="D329" s="65"/>
      <c r="E329" s="65"/>
      <c r="F329" s="65"/>
      <c r="G329" s="65"/>
      <c r="H329" s="65"/>
      <c r="I329" s="65"/>
      <c r="J329" s="65" t="s">
        <v>219</v>
      </c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W329" s="60">
        <f>W320+W322</f>
        <v>26630041335</v>
      </c>
      <c r="X329" s="60"/>
      <c r="Y329" s="60"/>
      <c r="Z329" s="60"/>
      <c r="AA329" s="60"/>
      <c r="AB329" s="60"/>
      <c r="AC329" s="190"/>
      <c r="AD329" s="60">
        <f>AD320+AD322</f>
        <v>122956171953</v>
      </c>
      <c r="AE329" s="60"/>
      <c r="AF329" s="60"/>
      <c r="AG329" s="60"/>
      <c r="AH329" s="60"/>
      <c r="AI329" s="60"/>
    </row>
    <row r="330" spans="30:35" ht="15.75" thickTop="1">
      <c r="AD330" s="216"/>
      <c r="AE330" s="216"/>
      <c r="AF330" s="216"/>
      <c r="AG330" s="216"/>
      <c r="AH330" s="216"/>
      <c r="AI330" s="216"/>
    </row>
    <row r="331" spans="1:35" ht="15">
      <c r="A331" s="65">
        <v>23</v>
      </c>
      <c r="B331" s="65" t="s">
        <v>213</v>
      </c>
      <c r="C331" s="271" t="s">
        <v>434</v>
      </c>
      <c r="AD331" s="216"/>
      <c r="AE331" s="216"/>
      <c r="AF331" s="216"/>
      <c r="AG331" s="216"/>
      <c r="AH331" s="216"/>
      <c r="AI331" s="216"/>
    </row>
    <row r="332" spans="3:35" ht="15"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61" t="s">
        <v>405</v>
      </c>
      <c r="X332" s="35"/>
      <c r="Y332" s="35"/>
      <c r="Z332" s="35"/>
      <c r="AA332" s="35"/>
      <c r="AB332" s="35"/>
      <c r="AC332" s="186"/>
      <c r="AD332" s="61" t="s">
        <v>109</v>
      </c>
      <c r="AE332" s="35"/>
      <c r="AF332" s="35"/>
      <c r="AG332" s="35"/>
      <c r="AH332" s="35"/>
      <c r="AI332" s="35"/>
    </row>
    <row r="333" spans="3:35" ht="15">
      <c r="C333" s="199"/>
      <c r="D333" s="199"/>
      <c r="E333" s="199"/>
      <c r="F333" s="199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  <c r="T333" s="199"/>
      <c r="U333" s="199"/>
      <c r="V333" s="199"/>
      <c r="W333" s="198"/>
      <c r="X333" s="196"/>
      <c r="Y333" s="196"/>
      <c r="Z333" s="196"/>
      <c r="AA333" s="196"/>
      <c r="AB333" s="197" t="s">
        <v>215</v>
      </c>
      <c r="AC333" s="197"/>
      <c r="AD333" s="198"/>
      <c r="AE333" s="196"/>
      <c r="AF333" s="196"/>
      <c r="AG333" s="196"/>
      <c r="AH333" s="196"/>
      <c r="AI333" s="197" t="s">
        <v>215</v>
      </c>
    </row>
    <row r="334" spans="3:35" ht="15">
      <c r="C334" s="164" t="s">
        <v>435</v>
      </c>
      <c r="W334" s="315">
        <v>9453577</v>
      </c>
      <c r="X334" s="315"/>
      <c r="Y334" s="315"/>
      <c r="Z334" s="315"/>
      <c r="AA334" s="315"/>
      <c r="AB334" s="315"/>
      <c r="AC334" s="190"/>
      <c r="AD334" s="315">
        <v>62549404</v>
      </c>
      <c r="AE334" s="315"/>
      <c r="AF334" s="315"/>
      <c r="AG334" s="315"/>
      <c r="AH334" s="315"/>
      <c r="AI334" s="315"/>
    </row>
    <row r="335" spans="3:35" ht="15">
      <c r="C335" s="164" t="s">
        <v>436</v>
      </c>
      <c r="W335" s="315">
        <v>0</v>
      </c>
      <c r="X335" s="315"/>
      <c r="Y335" s="315"/>
      <c r="Z335" s="315"/>
      <c r="AA335" s="315"/>
      <c r="AB335" s="315"/>
      <c r="AC335" s="190"/>
      <c r="AD335" s="315">
        <v>0</v>
      </c>
      <c r="AE335" s="315"/>
      <c r="AF335" s="315"/>
      <c r="AG335" s="315"/>
      <c r="AH335" s="315"/>
      <c r="AI335" s="315"/>
    </row>
    <row r="336" spans="3:35" ht="15">
      <c r="C336" s="164" t="s">
        <v>437</v>
      </c>
      <c r="W336" s="315">
        <v>0</v>
      </c>
      <c r="X336" s="315"/>
      <c r="Y336" s="315"/>
      <c r="Z336" s="315"/>
      <c r="AA336" s="315"/>
      <c r="AB336" s="315"/>
      <c r="AC336" s="190"/>
      <c r="AD336" s="315">
        <v>0</v>
      </c>
      <c r="AE336" s="315"/>
      <c r="AF336" s="315"/>
      <c r="AG336" s="315"/>
      <c r="AH336" s="315"/>
      <c r="AI336" s="315"/>
    </row>
    <row r="337" spans="3:35" ht="15">
      <c r="C337" s="164" t="s">
        <v>438</v>
      </c>
      <c r="W337" s="315"/>
      <c r="X337" s="315"/>
      <c r="Y337" s="315"/>
      <c r="Z337" s="315"/>
      <c r="AA337" s="315"/>
      <c r="AB337" s="315"/>
      <c r="AC337" s="190"/>
      <c r="AD337" s="315"/>
      <c r="AE337" s="315"/>
      <c r="AF337" s="315"/>
      <c r="AG337" s="315"/>
      <c r="AH337" s="315"/>
      <c r="AI337" s="315"/>
    </row>
    <row r="338" spans="3:35" ht="15">
      <c r="C338" s="268" t="s">
        <v>439</v>
      </c>
      <c r="W338" s="317"/>
      <c r="X338" s="317"/>
      <c r="Y338" s="317"/>
      <c r="Z338" s="317"/>
      <c r="AA338" s="317"/>
      <c r="AB338" s="317"/>
      <c r="AC338" s="190"/>
      <c r="AD338" s="317"/>
      <c r="AE338" s="317"/>
      <c r="AF338" s="317"/>
      <c r="AG338" s="317"/>
      <c r="AH338" s="317"/>
      <c r="AI338" s="317"/>
    </row>
    <row r="339" spans="3:35" ht="15">
      <c r="C339" s="268" t="s">
        <v>440</v>
      </c>
      <c r="W339" s="274"/>
      <c r="X339" s="274"/>
      <c r="Y339" s="274"/>
      <c r="Z339" s="274"/>
      <c r="AA339" s="274"/>
      <c r="AB339" s="274"/>
      <c r="AC339" s="190"/>
      <c r="AD339" s="274"/>
      <c r="AE339" s="274"/>
      <c r="AF339" s="274"/>
      <c r="AG339" s="274"/>
      <c r="AH339" s="274"/>
      <c r="AI339" s="274"/>
    </row>
    <row r="340" spans="3:35" ht="15">
      <c r="C340" s="164" t="s">
        <v>441</v>
      </c>
      <c r="W340" s="315"/>
      <c r="X340" s="315"/>
      <c r="Y340" s="315"/>
      <c r="Z340" s="315"/>
      <c r="AA340" s="315"/>
      <c r="AB340" s="315"/>
      <c r="AC340" s="190"/>
      <c r="AD340" s="315"/>
      <c r="AE340" s="315"/>
      <c r="AF340" s="315"/>
      <c r="AG340" s="315"/>
      <c r="AH340" s="315"/>
      <c r="AI340" s="315"/>
    </row>
    <row r="341" spans="3:35" ht="15">
      <c r="C341" s="164" t="s">
        <v>442</v>
      </c>
      <c r="W341" s="316">
        <f>P341</f>
        <v>0</v>
      </c>
      <c r="X341" s="316"/>
      <c r="Y341" s="316"/>
      <c r="Z341" s="316"/>
      <c r="AA341" s="316"/>
      <c r="AB341" s="316"/>
      <c r="AC341" s="190"/>
      <c r="AD341" s="316">
        <f>W341</f>
        <v>0</v>
      </c>
      <c r="AE341" s="316"/>
      <c r="AF341" s="316"/>
      <c r="AG341" s="316"/>
      <c r="AH341" s="316"/>
      <c r="AI341" s="316"/>
    </row>
    <row r="342" spans="3:35" ht="15">
      <c r="C342" s="164" t="s">
        <v>443</v>
      </c>
      <c r="W342" s="315">
        <f>P342</f>
        <v>0</v>
      </c>
      <c r="X342" s="315"/>
      <c r="Y342" s="315"/>
      <c r="Z342" s="315"/>
      <c r="AA342" s="315"/>
      <c r="AB342" s="315"/>
      <c r="AC342" s="190"/>
      <c r="AD342" s="315">
        <f>W342</f>
        <v>0</v>
      </c>
      <c r="AE342" s="315"/>
      <c r="AF342" s="315"/>
      <c r="AG342" s="315"/>
      <c r="AH342" s="315"/>
      <c r="AI342" s="315"/>
    </row>
    <row r="343" spans="10:35" ht="15.75" thickBot="1">
      <c r="J343" s="65" t="s">
        <v>219</v>
      </c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W343" s="60">
        <f>'[1]Tổng hợp'!J228</f>
        <v>9453577</v>
      </c>
      <c r="X343" s="60"/>
      <c r="Y343" s="60"/>
      <c r="Z343" s="60"/>
      <c r="AA343" s="60"/>
      <c r="AB343" s="60"/>
      <c r="AC343" s="190"/>
      <c r="AD343" s="60">
        <f>'[1]Tổng hợp'!F228</f>
        <v>62549404</v>
      </c>
      <c r="AE343" s="60"/>
      <c r="AF343" s="60"/>
      <c r="AG343" s="60"/>
      <c r="AH343" s="60"/>
      <c r="AI343" s="60"/>
    </row>
    <row r="344" spans="10:35" ht="15.75" thickTop="1"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W344" s="283"/>
      <c r="X344" s="283"/>
      <c r="Y344" s="283"/>
      <c r="Z344" s="283"/>
      <c r="AA344" s="283"/>
      <c r="AB344" s="283"/>
      <c r="AC344" s="190"/>
      <c r="AD344" s="221"/>
      <c r="AE344" s="221"/>
      <c r="AF344" s="221"/>
      <c r="AG344" s="221"/>
      <c r="AH344" s="221"/>
      <c r="AI344" s="221"/>
    </row>
    <row r="345" spans="1:35" ht="15">
      <c r="A345" s="65">
        <v>24</v>
      </c>
      <c r="B345" s="65" t="s">
        <v>213</v>
      </c>
      <c r="C345" s="271" t="s">
        <v>444</v>
      </c>
      <c r="AD345" s="216"/>
      <c r="AE345" s="216"/>
      <c r="AF345" s="216"/>
      <c r="AG345" s="216"/>
      <c r="AH345" s="216"/>
      <c r="AI345" s="216"/>
    </row>
    <row r="346" spans="3:35" ht="15"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61" t="s">
        <v>405</v>
      </c>
      <c r="X346" s="35"/>
      <c r="Y346" s="35"/>
      <c r="Z346" s="35"/>
      <c r="AA346" s="35"/>
      <c r="AB346" s="35"/>
      <c r="AC346" s="186"/>
      <c r="AD346" s="61" t="s">
        <v>109</v>
      </c>
      <c r="AE346" s="35"/>
      <c r="AF346" s="35"/>
      <c r="AG346" s="35"/>
      <c r="AH346" s="35"/>
      <c r="AI346" s="35"/>
    </row>
    <row r="347" spans="3:35" ht="15">
      <c r="C347" s="199"/>
      <c r="D347" s="199"/>
      <c r="E347" s="199"/>
      <c r="F347" s="199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  <c r="T347" s="199"/>
      <c r="U347" s="199"/>
      <c r="V347" s="199"/>
      <c r="W347" s="198"/>
      <c r="X347" s="196"/>
      <c r="Y347" s="196"/>
      <c r="Z347" s="196"/>
      <c r="AA347" s="196"/>
      <c r="AB347" s="197" t="s">
        <v>215</v>
      </c>
      <c r="AC347" s="197"/>
      <c r="AD347" s="198"/>
      <c r="AE347" s="196"/>
      <c r="AF347" s="196"/>
      <c r="AG347" s="196"/>
      <c r="AH347" s="196"/>
      <c r="AI347" s="197" t="s">
        <v>215</v>
      </c>
    </row>
    <row r="348" spans="3:35" ht="15">
      <c r="C348" s="268" t="s">
        <v>445</v>
      </c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W348" s="314">
        <v>1675700470</v>
      </c>
      <c r="X348" s="314"/>
      <c r="Y348" s="314"/>
      <c r="Z348" s="314"/>
      <c r="AA348" s="314"/>
      <c r="AB348" s="314"/>
      <c r="AC348" s="149"/>
      <c r="AD348" s="314">
        <v>6996692822</v>
      </c>
      <c r="AE348" s="314"/>
      <c r="AF348" s="314"/>
      <c r="AG348" s="314"/>
      <c r="AH348" s="314"/>
      <c r="AI348" s="314"/>
    </row>
    <row r="349" spans="3:35" ht="15">
      <c r="C349" s="64" t="s">
        <v>446</v>
      </c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W349" s="315">
        <v>0</v>
      </c>
      <c r="X349" s="315"/>
      <c r="Y349" s="315"/>
      <c r="Z349" s="315"/>
      <c r="AA349" s="315"/>
      <c r="AB349" s="315"/>
      <c r="AC349" s="190"/>
      <c r="AD349" s="315">
        <v>952522</v>
      </c>
      <c r="AE349" s="315"/>
      <c r="AF349" s="315"/>
      <c r="AG349" s="315"/>
      <c r="AH349" s="315"/>
      <c r="AI349" s="315"/>
    </row>
    <row r="350" spans="3:35" ht="15">
      <c r="C350" s="164" t="s">
        <v>447</v>
      </c>
      <c r="W350" s="315"/>
      <c r="X350" s="315"/>
      <c r="Y350" s="315"/>
      <c r="Z350" s="315"/>
      <c r="AA350" s="315"/>
      <c r="AB350" s="315"/>
      <c r="AC350" s="190"/>
      <c r="AD350" s="315"/>
      <c r="AE350" s="315"/>
      <c r="AF350" s="315"/>
      <c r="AG350" s="315"/>
      <c r="AH350" s="315"/>
      <c r="AI350" s="315"/>
    </row>
    <row r="351" spans="3:35" ht="15">
      <c r="C351" s="268" t="s">
        <v>448</v>
      </c>
      <c r="W351" s="315"/>
      <c r="X351" s="315"/>
      <c r="Y351" s="315"/>
      <c r="Z351" s="315"/>
      <c r="AA351" s="315"/>
      <c r="AB351" s="315"/>
      <c r="AC351" s="190"/>
      <c r="AD351" s="315"/>
      <c r="AE351" s="315"/>
      <c r="AF351" s="315"/>
      <c r="AG351" s="315"/>
      <c r="AH351" s="315"/>
      <c r="AI351" s="315"/>
    </row>
    <row r="352" spans="3:35" ht="15">
      <c r="C352" s="268" t="s">
        <v>449</v>
      </c>
      <c r="W352" s="315">
        <f>P352</f>
        <v>0</v>
      </c>
      <c r="X352" s="315"/>
      <c r="Y352" s="315"/>
      <c r="Z352" s="315"/>
      <c r="AA352" s="315"/>
      <c r="AB352" s="315"/>
      <c r="AC352" s="190"/>
      <c r="AD352" s="315">
        <f>W352</f>
        <v>0</v>
      </c>
      <c r="AE352" s="315"/>
      <c r="AF352" s="315"/>
      <c r="AG352" s="315"/>
      <c r="AH352" s="315"/>
      <c r="AI352" s="315"/>
    </row>
    <row r="353" spans="3:35" ht="15">
      <c r="C353" s="164" t="s">
        <v>450</v>
      </c>
      <c r="W353" s="190"/>
      <c r="X353" s="190"/>
      <c r="Y353" s="190"/>
      <c r="Z353" s="190"/>
      <c r="AA353" s="190"/>
      <c r="AB353" s="190"/>
      <c r="AC353" s="190"/>
      <c r="AD353" s="190"/>
      <c r="AE353" s="190"/>
      <c r="AF353" s="190"/>
      <c r="AG353" s="190"/>
      <c r="AH353" s="190"/>
      <c r="AI353" s="190"/>
    </row>
    <row r="354" spans="3:35" ht="15">
      <c r="C354" s="164" t="s">
        <v>451</v>
      </c>
      <c r="W354" s="315">
        <v>0</v>
      </c>
      <c r="X354" s="315"/>
      <c r="Y354" s="315"/>
      <c r="Z354" s="315"/>
      <c r="AA354" s="315"/>
      <c r="AB354" s="315"/>
      <c r="AC354" s="190"/>
      <c r="AD354" s="315">
        <v>1563996</v>
      </c>
      <c r="AE354" s="315"/>
      <c r="AF354" s="315"/>
      <c r="AG354" s="315"/>
      <c r="AH354" s="315"/>
      <c r="AI354" s="315"/>
    </row>
    <row r="355" spans="3:35" ht="15.75" thickBot="1">
      <c r="C355" s="167"/>
      <c r="D355" s="65"/>
      <c r="E355" s="65"/>
      <c r="F355" s="65"/>
      <c r="G355" s="65"/>
      <c r="H355" s="65"/>
      <c r="I355" s="65"/>
      <c r="J355" s="65" t="s">
        <v>219</v>
      </c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W355" s="60">
        <f>W348+W349+W354</f>
        <v>1675700470</v>
      </c>
      <c r="X355" s="60"/>
      <c r="Y355" s="60"/>
      <c r="Z355" s="60"/>
      <c r="AA355" s="60"/>
      <c r="AB355" s="60"/>
      <c r="AC355" s="190"/>
      <c r="AD355" s="60">
        <f>SUBTOTAL(9,AD348:AI354)</f>
        <v>6999209340</v>
      </c>
      <c r="AE355" s="60"/>
      <c r="AF355" s="60"/>
      <c r="AG355" s="60"/>
      <c r="AH355" s="60"/>
      <c r="AI355" s="60"/>
    </row>
    <row r="356" spans="30:35" ht="15.75" thickTop="1">
      <c r="AD356" s="216"/>
      <c r="AE356" s="216"/>
      <c r="AF356" s="216"/>
      <c r="AG356" s="216"/>
      <c r="AH356" s="216"/>
      <c r="AI356" s="216"/>
    </row>
    <row r="357" spans="1:35" ht="15">
      <c r="A357" s="65">
        <v>25</v>
      </c>
      <c r="B357" s="65" t="s">
        <v>213</v>
      </c>
      <c r="C357" s="271" t="s">
        <v>452</v>
      </c>
      <c r="AD357" s="216"/>
      <c r="AE357" s="216"/>
      <c r="AF357" s="216"/>
      <c r="AG357" s="216"/>
      <c r="AH357" s="216"/>
      <c r="AI357" s="216"/>
    </row>
    <row r="358" spans="3:35" ht="15"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61" t="s">
        <v>405</v>
      </c>
      <c r="X358" s="35"/>
      <c r="Y358" s="35"/>
      <c r="Z358" s="35"/>
      <c r="AA358" s="35"/>
      <c r="AB358" s="35"/>
      <c r="AC358" s="186"/>
      <c r="AD358" s="61" t="s">
        <v>109</v>
      </c>
      <c r="AE358" s="35"/>
      <c r="AF358" s="35"/>
      <c r="AG358" s="35"/>
      <c r="AH358" s="35"/>
      <c r="AI358" s="35"/>
    </row>
    <row r="359" spans="3:35" ht="15">
      <c r="C359" s="199"/>
      <c r="D359" s="199"/>
      <c r="E359" s="199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8"/>
      <c r="X359" s="196"/>
      <c r="Y359" s="196"/>
      <c r="Z359" s="196"/>
      <c r="AA359" s="196"/>
      <c r="AB359" s="197" t="s">
        <v>215</v>
      </c>
      <c r="AC359" s="197"/>
      <c r="AD359" s="198"/>
      <c r="AE359" s="196"/>
      <c r="AF359" s="196"/>
      <c r="AG359" s="196"/>
      <c r="AH359" s="196"/>
      <c r="AI359" s="197" t="s">
        <v>215</v>
      </c>
    </row>
    <row r="360" spans="3:35" ht="15">
      <c r="C360" s="313" t="s">
        <v>453</v>
      </c>
      <c r="D360" s="313"/>
      <c r="E360" s="313"/>
      <c r="F360" s="313"/>
      <c r="G360" s="313"/>
      <c r="H360" s="313"/>
      <c r="I360" s="313"/>
      <c r="J360" s="313"/>
      <c r="K360" s="313"/>
      <c r="L360" s="313"/>
      <c r="M360" s="313"/>
      <c r="N360" s="313"/>
      <c r="O360" s="313"/>
      <c r="P360" s="313"/>
      <c r="Q360" s="313"/>
      <c r="R360" s="313"/>
      <c r="S360" s="313"/>
      <c r="T360" s="313"/>
      <c r="W360" s="314">
        <f>'[1]Báo cáo'!V185</f>
        <v>152066700</v>
      </c>
      <c r="X360" s="314"/>
      <c r="Y360" s="314"/>
      <c r="Z360" s="314"/>
      <c r="AA360" s="314"/>
      <c r="AB360" s="314"/>
      <c r="AC360" s="149"/>
      <c r="AD360" s="314">
        <f>'[1]Báo cáo'!AD185:AJ185</f>
        <v>941593923.32</v>
      </c>
      <c r="AE360" s="314"/>
      <c r="AF360" s="314"/>
      <c r="AG360" s="314"/>
      <c r="AH360" s="314"/>
      <c r="AI360" s="314"/>
    </row>
    <row r="361" spans="3:35" ht="15">
      <c r="C361" s="313" t="s">
        <v>454</v>
      </c>
      <c r="D361" s="313"/>
      <c r="E361" s="313"/>
      <c r="F361" s="313"/>
      <c r="G361" s="313"/>
      <c r="H361" s="313"/>
      <c r="I361" s="313"/>
      <c r="J361" s="313"/>
      <c r="K361" s="313"/>
      <c r="L361" s="313"/>
      <c r="M361" s="313"/>
      <c r="N361" s="313"/>
      <c r="O361" s="313"/>
      <c r="P361" s="313"/>
      <c r="Q361" s="313"/>
      <c r="R361" s="313"/>
      <c r="S361" s="313"/>
      <c r="T361" s="313"/>
      <c r="W361" s="315">
        <v>0</v>
      </c>
      <c r="X361" s="315"/>
      <c r="Y361" s="315"/>
      <c r="Z361" s="315"/>
      <c r="AA361" s="315"/>
      <c r="AB361" s="315"/>
      <c r="AC361" s="190"/>
      <c r="AD361" s="315">
        <v>0</v>
      </c>
      <c r="AE361" s="315"/>
      <c r="AF361" s="315"/>
      <c r="AG361" s="315"/>
      <c r="AH361" s="315"/>
      <c r="AI361" s="315"/>
    </row>
    <row r="362" spans="10:35" ht="15.75" thickBot="1">
      <c r="J362" s="142" t="s">
        <v>219</v>
      </c>
      <c r="U362" s="224"/>
      <c r="W362" s="60">
        <f>SUM(W360:AB361)</f>
        <v>152066700</v>
      </c>
      <c r="X362" s="60"/>
      <c r="Y362" s="60"/>
      <c r="Z362" s="60"/>
      <c r="AA362" s="60"/>
      <c r="AB362" s="60"/>
      <c r="AC362" s="190"/>
      <c r="AD362" s="60">
        <f>SUM(AD360:AI361)</f>
        <v>941593923.32</v>
      </c>
      <c r="AE362" s="60"/>
      <c r="AF362" s="60"/>
      <c r="AG362" s="60"/>
      <c r="AH362" s="60"/>
      <c r="AI362" s="60"/>
    </row>
    <row r="363" spans="30:35" ht="15.75" thickTop="1">
      <c r="AD363" s="216"/>
      <c r="AE363" s="216"/>
      <c r="AF363" s="216"/>
      <c r="AG363" s="216"/>
      <c r="AH363" s="216"/>
      <c r="AI363" s="216"/>
    </row>
    <row r="364" spans="1:35" ht="15">
      <c r="A364" s="65">
        <v>26</v>
      </c>
      <c r="B364" s="65" t="s">
        <v>213</v>
      </c>
      <c r="C364" s="271" t="s">
        <v>455</v>
      </c>
      <c r="D364" s="199"/>
      <c r="E364" s="199"/>
      <c r="F364" s="199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  <c r="T364" s="199"/>
      <c r="U364" s="199"/>
      <c r="V364" s="199"/>
      <c r="W364" s="199"/>
      <c r="X364" s="199"/>
      <c r="Y364" s="199"/>
      <c r="Z364" s="199"/>
      <c r="AA364" s="199"/>
      <c r="AB364" s="199"/>
      <c r="AD364" s="216"/>
      <c r="AE364" s="216"/>
      <c r="AF364" s="216"/>
      <c r="AG364" s="216"/>
      <c r="AH364" s="216"/>
      <c r="AI364" s="216"/>
    </row>
    <row r="365" spans="3:35" ht="15">
      <c r="C365" s="202"/>
      <c r="D365" s="202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  <c r="U365" s="202"/>
      <c r="V365" s="202"/>
      <c r="W365" s="61" t="s">
        <v>405</v>
      </c>
      <c r="X365" s="35"/>
      <c r="Y365" s="35"/>
      <c r="Z365" s="35"/>
      <c r="AA365" s="35"/>
      <c r="AB365" s="35"/>
      <c r="AC365" s="186"/>
      <c r="AD365" s="61" t="s">
        <v>109</v>
      </c>
      <c r="AE365" s="35"/>
      <c r="AF365" s="35"/>
      <c r="AG365" s="35"/>
      <c r="AH365" s="35"/>
      <c r="AI365" s="35"/>
    </row>
    <row r="366" spans="3:35" ht="15">
      <c r="C366" s="199"/>
      <c r="D366" s="199"/>
      <c r="E366" s="199"/>
      <c r="F366" s="199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  <c r="T366" s="199"/>
      <c r="U366" s="199"/>
      <c r="V366" s="199"/>
      <c r="W366" s="187"/>
      <c r="X366" s="187"/>
      <c r="Y366" s="187"/>
      <c r="Z366" s="187"/>
      <c r="AA366" s="197" t="s">
        <v>215</v>
      </c>
      <c r="AB366" s="197"/>
      <c r="AC366" s="197"/>
      <c r="AD366" s="187"/>
      <c r="AE366" s="187"/>
      <c r="AF366" s="187"/>
      <c r="AG366" s="187"/>
      <c r="AH366" s="187"/>
      <c r="AI366" s="197" t="s">
        <v>215</v>
      </c>
    </row>
    <row r="367" spans="3:35" ht="15">
      <c r="C367" s="64" t="s">
        <v>456</v>
      </c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W367" s="59">
        <v>16663449459</v>
      </c>
      <c r="X367" s="59"/>
      <c r="Y367" s="59"/>
      <c r="Z367" s="59"/>
      <c r="AA367" s="59"/>
      <c r="AB367" s="59"/>
      <c r="AC367" s="149"/>
      <c r="AD367" s="59">
        <v>62716827631</v>
      </c>
      <c r="AE367" s="59"/>
      <c r="AF367" s="59"/>
      <c r="AG367" s="59"/>
      <c r="AH367" s="59"/>
      <c r="AI367" s="59"/>
    </row>
    <row r="368" spans="3:35" ht="15">
      <c r="C368" s="164" t="s">
        <v>457</v>
      </c>
      <c r="W368" s="59">
        <v>5699550852</v>
      </c>
      <c r="X368" s="59"/>
      <c r="Y368" s="59"/>
      <c r="Z368" s="59"/>
      <c r="AA368" s="59"/>
      <c r="AB368" s="59"/>
      <c r="AC368" s="149"/>
      <c r="AD368" s="59">
        <v>22866277090</v>
      </c>
      <c r="AE368" s="59"/>
      <c r="AF368" s="59"/>
      <c r="AG368" s="59"/>
      <c r="AH368" s="59"/>
      <c r="AI368" s="59"/>
    </row>
    <row r="369" spans="3:35" ht="15">
      <c r="C369" s="164" t="s">
        <v>458</v>
      </c>
      <c r="W369" s="59">
        <v>3850605400</v>
      </c>
      <c r="X369" s="59"/>
      <c r="Y369" s="59"/>
      <c r="Z369" s="59"/>
      <c r="AA369" s="59"/>
      <c r="AB369" s="59"/>
      <c r="AC369" s="149"/>
      <c r="AD369" s="59">
        <v>16117583226</v>
      </c>
      <c r="AE369" s="59"/>
      <c r="AF369" s="59"/>
      <c r="AG369" s="59"/>
      <c r="AH369" s="59"/>
      <c r="AI369" s="59"/>
    </row>
    <row r="370" spans="3:35" ht="15">
      <c r="C370" s="164" t="s">
        <v>459</v>
      </c>
      <c r="W370" s="59">
        <v>3360563346</v>
      </c>
      <c r="X370" s="59"/>
      <c r="Y370" s="59"/>
      <c r="Z370" s="59"/>
      <c r="AA370" s="59"/>
      <c r="AB370" s="59"/>
      <c r="AC370" s="149"/>
      <c r="AD370" s="59">
        <v>32224596424</v>
      </c>
      <c r="AE370" s="59"/>
      <c r="AF370" s="59"/>
      <c r="AG370" s="59"/>
      <c r="AH370" s="59"/>
      <c r="AI370" s="59"/>
    </row>
    <row r="371" spans="3:35" ht="15">
      <c r="C371" s="164" t="s">
        <v>460</v>
      </c>
      <c r="W371" s="59">
        <v>3684698649</v>
      </c>
      <c r="X371" s="59"/>
      <c r="Y371" s="59"/>
      <c r="Z371" s="59"/>
      <c r="AA371" s="59"/>
      <c r="AB371" s="59"/>
      <c r="AC371" s="149"/>
      <c r="AD371" s="59">
        <v>19924661335</v>
      </c>
      <c r="AE371" s="59"/>
      <c r="AF371" s="59"/>
      <c r="AG371" s="59"/>
      <c r="AH371" s="59"/>
      <c r="AI371" s="59"/>
    </row>
    <row r="372" spans="4:35" ht="15.75" thickBot="1">
      <c r="D372" s="65"/>
      <c r="E372" s="65"/>
      <c r="F372" s="65"/>
      <c r="G372" s="65"/>
      <c r="H372" s="65"/>
      <c r="I372" s="65"/>
      <c r="J372" s="65" t="s">
        <v>219</v>
      </c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W372" s="60">
        <f>SUM(W367:AB371)</f>
        <v>33258867706</v>
      </c>
      <c r="X372" s="60"/>
      <c r="Y372" s="60"/>
      <c r="Z372" s="60"/>
      <c r="AA372" s="60"/>
      <c r="AB372" s="60"/>
      <c r="AC372" s="149"/>
      <c r="AD372" s="60">
        <f>SUBTOTAL(9,AD367:AI371)</f>
        <v>153849945706</v>
      </c>
      <c r="AE372" s="60"/>
      <c r="AF372" s="60"/>
      <c r="AG372" s="60"/>
      <c r="AH372" s="60"/>
      <c r="AI372" s="60"/>
    </row>
    <row r="373" spans="23:35" ht="15.75" thickTop="1">
      <c r="W373" s="216"/>
      <c r="X373" s="216"/>
      <c r="Y373" s="216"/>
      <c r="Z373" s="216"/>
      <c r="AA373" s="216"/>
      <c r="AB373" s="216"/>
      <c r="AD373" s="216"/>
      <c r="AE373" s="216"/>
      <c r="AF373" s="216"/>
      <c r="AG373" s="216"/>
      <c r="AH373" s="216"/>
      <c r="AI373" s="216"/>
    </row>
    <row r="374" spans="1:35" ht="15">
      <c r="A374" s="65">
        <v>27</v>
      </c>
      <c r="B374" s="65" t="s">
        <v>213</v>
      </c>
      <c r="C374" s="271" t="s">
        <v>461</v>
      </c>
      <c r="W374" s="216"/>
      <c r="X374" s="216"/>
      <c r="Y374" s="216"/>
      <c r="Z374" s="216"/>
      <c r="AA374" s="216"/>
      <c r="AB374" s="216"/>
      <c r="AD374" s="216"/>
      <c r="AE374" s="216"/>
      <c r="AF374" s="216"/>
      <c r="AG374" s="216"/>
      <c r="AH374" s="216"/>
      <c r="AI374" s="216"/>
    </row>
    <row r="375" spans="3:35" ht="15">
      <c r="C375" s="142"/>
      <c r="W375" s="216"/>
      <c r="X375" s="216"/>
      <c r="Y375" s="216"/>
      <c r="Z375" s="216"/>
      <c r="AA375" s="216"/>
      <c r="AB375" s="216"/>
      <c r="AD375" s="216"/>
      <c r="AE375" s="216"/>
      <c r="AF375" s="216"/>
      <c r="AG375" s="216"/>
      <c r="AH375" s="216"/>
      <c r="AI375" s="216"/>
    </row>
    <row r="376" ht="15">
      <c r="C376" s="142" t="s">
        <v>462</v>
      </c>
    </row>
    <row r="378" spans="3:35" ht="15">
      <c r="C378" s="58" t="s">
        <v>463</v>
      </c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</row>
    <row r="380" ht="15">
      <c r="AB380" s="284" t="str">
        <f>'[1]Danh mục'!$B$10</f>
        <v>Yên Bái, ngày 14 tháng 04 năm 2008</v>
      </c>
    </row>
    <row r="381" spans="7:28" ht="15">
      <c r="G381" s="285" t="s">
        <v>104</v>
      </c>
      <c r="R381" s="285" t="s">
        <v>105</v>
      </c>
      <c r="AB381" s="285" t="s">
        <v>464</v>
      </c>
    </row>
    <row r="388" spans="7:34" ht="15">
      <c r="G388" s="285" t="str">
        <f>'[1]Danh mục'!$B$13</f>
        <v>Nguyễn Thị Tiến</v>
      </c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285" t="str">
        <f>'[1]Danh mục'!$B$12</f>
        <v>Vũ Thanh Nghị </v>
      </c>
      <c r="S388" s="142"/>
      <c r="T388" s="142"/>
      <c r="U388" s="142"/>
      <c r="V388" s="142"/>
      <c r="W388" s="142"/>
      <c r="X388" s="142"/>
      <c r="Y388" s="142"/>
      <c r="Z388" s="142"/>
      <c r="AA388" s="142"/>
      <c r="AB388" s="285" t="str">
        <f>'[1]Danh mục'!$B$11</f>
        <v>Nguyễn Tường Thuật</v>
      </c>
      <c r="AC388" s="142"/>
      <c r="AD388" s="142"/>
      <c r="AE388" s="142"/>
      <c r="AF388" s="142"/>
      <c r="AG388" s="142"/>
      <c r="AH388" s="142"/>
    </row>
  </sheetData>
  <mergeCells count="769">
    <mergeCell ref="W6:AB6"/>
    <mergeCell ref="AD6:AI6"/>
    <mergeCell ref="W8:AB8"/>
    <mergeCell ref="AD8:AI8"/>
    <mergeCell ref="W11:AB11"/>
    <mergeCell ref="AD11:AI11"/>
    <mergeCell ref="W9:AB9"/>
    <mergeCell ref="AD9:AI9"/>
    <mergeCell ref="W10:AB10"/>
    <mergeCell ref="AD10:AI10"/>
    <mergeCell ref="W15:AB15"/>
    <mergeCell ref="AD15:AI15"/>
    <mergeCell ref="W17:AB17"/>
    <mergeCell ref="AD17:AI17"/>
    <mergeCell ref="W18:AB18"/>
    <mergeCell ref="AD18:AI18"/>
    <mergeCell ref="W19:AB19"/>
    <mergeCell ref="AD19:AI19"/>
    <mergeCell ref="W20:AB20"/>
    <mergeCell ref="AD20:AI20"/>
    <mergeCell ref="W21:AB21"/>
    <mergeCell ref="AD21:AI21"/>
    <mergeCell ref="W24:AB24"/>
    <mergeCell ref="AD24:AI24"/>
    <mergeCell ref="W26:AB26"/>
    <mergeCell ref="AD26:AI26"/>
    <mergeCell ref="W27:AB27"/>
    <mergeCell ref="AD27:AI27"/>
    <mergeCell ref="W28:AB28"/>
    <mergeCell ref="AD28:AI28"/>
    <mergeCell ref="W29:AB29"/>
    <mergeCell ref="AD29:AI29"/>
    <mergeCell ref="W30:AB30"/>
    <mergeCell ref="AD30:AI30"/>
    <mergeCell ref="W31:AB31"/>
    <mergeCell ref="AD31:AI31"/>
    <mergeCell ref="W32:AB32"/>
    <mergeCell ref="AD32:AI32"/>
    <mergeCell ref="W33:AB33"/>
    <mergeCell ref="AD33:AI33"/>
    <mergeCell ref="W34:AB34"/>
    <mergeCell ref="AD34:AI34"/>
    <mergeCell ref="W39:AB39"/>
    <mergeCell ref="AD39:AI39"/>
    <mergeCell ref="W35:AB35"/>
    <mergeCell ref="AD35:AI35"/>
    <mergeCell ref="W41:AB41"/>
    <mergeCell ref="AD41:AI41"/>
    <mergeCell ref="W42:AB42"/>
    <mergeCell ref="AD42:AI42"/>
    <mergeCell ref="W43:AB43"/>
    <mergeCell ref="AD43:AI43"/>
    <mergeCell ref="W44:AB44"/>
    <mergeCell ref="AD44:AI44"/>
    <mergeCell ref="AE49:AI50"/>
    <mergeCell ref="K50:O50"/>
    <mergeCell ref="P50:T50"/>
    <mergeCell ref="U50:Y50"/>
    <mergeCell ref="K49:O49"/>
    <mergeCell ref="P49:T49"/>
    <mergeCell ref="U49:Y49"/>
    <mergeCell ref="Z49:AD49"/>
    <mergeCell ref="Z50:AD50"/>
    <mergeCell ref="K51:O51"/>
    <mergeCell ref="P51:T51"/>
    <mergeCell ref="U51:Y51"/>
    <mergeCell ref="Z51:AD51"/>
    <mergeCell ref="AE51:AI51"/>
    <mergeCell ref="K52:O52"/>
    <mergeCell ref="P52:T52"/>
    <mergeCell ref="U52:Y52"/>
    <mergeCell ref="Z52:AD52"/>
    <mergeCell ref="AE52:AI52"/>
    <mergeCell ref="AE53:AI53"/>
    <mergeCell ref="K54:O54"/>
    <mergeCell ref="P54:T54"/>
    <mergeCell ref="U54:Y54"/>
    <mergeCell ref="Z54:AD54"/>
    <mergeCell ref="AE54:AI54"/>
    <mergeCell ref="K53:O53"/>
    <mergeCell ref="P53:T53"/>
    <mergeCell ref="U53:Y53"/>
    <mergeCell ref="Z53:AD53"/>
    <mergeCell ref="AE55:AI55"/>
    <mergeCell ref="K56:O56"/>
    <mergeCell ref="P56:T56"/>
    <mergeCell ref="U56:Y56"/>
    <mergeCell ref="Z56:AD56"/>
    <mergeCell ref="AE56:AI56"/>
    <mergeCell ref="K55:O55"/>
    <mergeCell ref="P55:T55"/>
    <mergeCell ref="U55:Y55"/>
    <mergeCell ref="Z55:AD55"/>
    <mergeCell ref="AE57:AI57"/>
    <mergeCell ref="K58:O58"/>
    <mergeCell ref="P58:T58"/>
    <mergeCell ref="U58:Y58"/>
    <mergeCell ref="Z58:AD58"/>
    <mergeCell ref="AE58:AI58"/>
    <mergeCell ref="K57:O57"/>
    <mergeCell ref="P57:T57"/>
    <mergeCell ref="U57:Y57"/>
    <mergeCell ref="Z57:AD57"/>
    <mergeCell ref="AE59:AI59"/>
    <mergeCell ref="K60:O60"/>
    <mergeCell ref="P60:T60"/>
    <mergeCell ref="U60:Y60"/>
    <mergeCell ref="Z60:AD60"/>
    <mergeCell ref="AE60:AI60"/>
    <mergeCell ref="K59:O59"/>
    <mergeCell ref="P59:T59"/>
    <mergeCell ref="U59:Y59"/>
    <mergeCell ref="Z59:AD59"/>
    <mergeCell ref="K61:O61"/>
    <mergeCell ref="P61:T61"/>
    <mergeCell ref="U61:Y61"/>
    <mergeCell ref="Z61:AD61"/>
    <mergeCell ref="AE61:AI61"/>
    <mergeCell ref="P63:T63"/>
    <mergeCell ref="U63:Y63"/>
    <mergeCell ref="Z63:AD63"/>
    <mergeCell ref="AE63:AI63"/>
    <mergeCell ref="AE64:AI64"/>
    <mergeCell ref="K65:O65"/>
    <mergeCell ref="P65:T65"/>
    <mergeCell ref="U65:Y65"/>
    <mergeCell ref="Z65:AD65"/>
    <mergeCell ref="AE65:AI65"/>
    <mergeCell ref="K64:O64"/>
    <mergeCell ref="P64:T64"/>
    <mergeCell ref="U64:Y64"/>
    <mergeCell ref="Z64:AD64"/>
    <mergeCell ref="AE66:AI66"/>
    <mergeCell ref="K67:O67"/>
    <mergeCell ref="P67:T67"/>
    <mergeCell ref="U67:Y67"/>
    <mergeCell ref="Z67:AD67"/>
    <mergeCell ref="AE67:AI67"/>
    <mergeCell ref="K66:O66"/>
    <mergeCell ref="P66:T66"/>
    <mergeCell ref="U66:Y66"/>
    <mergeCell ref="Z66:AD66"/>
    <mergeCell ref="AE68:AI68"/>
    <mergeCell ref="K69:O69"/>
    <mergeCell ref="P69:T69"/>
    <mergeCell ref="U69:Y69"/>
    <mergeCell ref="Z69:AD69"/>
    <mergeCell ref="AE69:AI69"/>
    <mergeCell ref="K68:O68"/>
    <mergeCell ref="P68:T68"/>
    <mergeCell ref="U68:Y68"/>
    <mergeCell ref="Z68:AD68"/>
    <mergeCell ref="AE70:AI70"/>
    <mergeCell ref="K71:O71"/>
    <mergeCell ref="P71:T71"/>
    <mergeCell ref="U71:Y71"/>
    <mergeCell ref="Z71:AD71"/>
    <mergeCell ref="AE71:AI71"/>
    <mergeCell ref="K70:O70"/>
    <mergeCell ref="P70:T70"/>
    <mergeCell ref="U70:Y70"/>
    <mergeCell ref="Z70:AD70"/>
    <mergeCell ref="AE72:AI72"/>
    <mergeCell ref="K74:O74"/>
    <mergeCell ref="P74:T74"/>
    <mergeCell ref="U74:Y74"/>
    <mergeCell ref="Z74:AD74"/>
    <mergeCell ref="AE74:AI74"/>
    <mergeCell ref="K72:O72"/>
    <mergeCell ref="P72:T72"/>
    <mergeCell ref="U72:Y72"/>
    <mergeCell ref="Z72:AD72"/>
    <mergeCell ref="AE75:AI75"/>
    <mergeCell ref="K76:O76"/>
    <mergeCell ref="P76:T76"/>
    <mergeCell ref="U76:Y76"/>
    <mergeCell ref="Z76:AD76"/>
    <mergeCell ref="AE76:AI76"/>
    <mergeCell ref="K75:O75"/>
    <mergeCell ref="P75:T75"/>
    <mergeCell ref="U75:Y75"/>
    <mergeCell ref="Z75:AD75"/>
    <mergeCell ref="AE81:AI82"/>
    <mergeCell ref="K82:O82"/>
    <mergeCell ref="P82:T82"/>
    <mergeCell ref="U82:Y82"/>
    <mergeCell ref="K81:O81"/>
    <mergeCell ref="P81:T81"/>
    <mergeCell ref="U81:Y81"/>
    <mergeCell ref="Z81:AD81"/>
    <mergeCell ref="Z82:AD82"/>
    <mergeCell ref="K83:O83"/>
    <mergeCell ref="P83:T83"/>
    <mergeCell ref="U83:Y83"/>
    <mergeCell ref="Z83:AD83"/>
    <mergeCell ref="AE83:AI83"/>
    <mergeCell ref="K84:O84"/>
    <mergeCell ref="P84:T84"/>
    <mergeCell ref="U84:Y84"/>
    <mergeCell ref="Z84:AD84"/>
    <mergeCell ref="AE84:AI84"/>
    <mergeCell ref="AE85:AI85"/>
    <mergeCell ref="K86:O86"/>
    <mergeCell ref="P86:T86"/>
    <mergeCell ref="U86:Y86"/>
    <mergeCell ref="Z86:AD86"/>
    <mergeCell ref="AE86:AI86"/>
    <mergeCell ref="K85:O85"/>
    <mergeCell ref="P85:T85"/>
    <mergeCell ref="U85:Y85"/>
    <mergeCell ref="Z85:AD85"/>
    <mergeCell ref="AE87:AI87"/>
    <mergeCell ref="K88:O88"/>
    <mergeCell ref="P88:T88"/>
    <mergeCell ref="U88:Y88"/>
    <mergeCell ref="Z88:AD88"/>
    <mergeCell ref="AE88:AI88"/>
    <mergeCell ref="K87:O87"/>
    <mergeCell ref="P87:T87"/>
    <mergeCell ref="U87:Y87"/>
    <mergeCell ref="Z87:AD87"/>
    <mergeCell ref="AE89:AI89"/>
    <mergeCell ref="K90:O90"/>
    <mergeCell ref="P90:T90"/>
    <mergeCell ref="U90:Y90"/>
    <mergeCell ref="Z90:AD90"/>
    <mergeCell ref="AE90:AI90"/>
    <mergeCell ref="K89:O89"/>
    <mergeCell ref="P89:T89"/>
    <mergeCell ref="U89:Y89"/>
    <mergeCell ref="Z89:AD89"/>
    <mergeCell ref="AE91:AI91"/>
    <mergeCell ref="K92:O92"/>
    <mergeCell ref="P92:T92"/>
    <mergeCell ref="U92:Y92"/>
    <mergeCell ref="Z92:AD92"/>
    <mergeCell ref="AE92:AI92"/>
    <mergeCell ref="K91:O91"/>
    <mergeCell ref="P91:T91"/>
    <mergeCell ref="U91:Y91"/>
    <mergeCell ref="Z91:AD91"/>
    <mergeCell ref="AE93:AI93"/>
    <mergeCell ref="K95:O95"/>
    <mergeCell ref="P95:T95"/>
    <mergeCell ref="U95:Y95"/>
    <mergeCell ref="Z95:AD95"/>
    <mergeCell ref="AE95:AI95"/>
    <mergeCell ref="K93:O93"/>
    <mergeCell ref="P93:T93"/>
    <mergeCell ref="U93:Y93"/>
    <mergeCell ref="Z93:AD93"/>
    <mergeCell ref="AE96:AI96"/>
    <mergeCell ref="K97:O97"/>
    <mergeCell ref="P97:T97"/>
    <mergeCell ref="U97:Y97"/>
    <mergeCell ref="Z97:AD97"/>
    <mergeCell ref="AE97:AI97"/>
    <mergeCell ref="K96:O96"/>
    <mergeCell ref="P96:T96"/>
    <mergeCell ref="U96:Y96"/>
    <mergeCell ref="Z96:AD96"/>
    <mergeCell ref="AE98:AI98"/>
    <mergeCell ref="K99:O99"/>
    <mergeCell ref="P99:T99"/>
    <mergeCell ref="U99:Y99"/>
    <mergeCell ref="Z99:AD99"/>
    <mergeCell ref="AE99:AI99"/>
    <mergeCell ref="K98:O98"/>
    <mergeCell ref="P98:T98"/>
    <mergeCell ref="U98:Y98"/>
    <mergeCell ref="Z98:AD98"/>
    <mergeCell ref="AE100:AI100"/>
    <mergeCell ref="K101:O101"/>
    <mergeCell ref="P101:T101"/>
    <mergeCell ref="U101:Y101"/>
    <mergeCell ref="Z101:AD101"/>
    <mergeCell ref="AE101:AI101"/>
    <mergeCell ref="K100:O100"/>
    <mergeCell ref="P100:T100"/>
    <mergeCell ref="U100:Y100"/>
    <mergeCell ref="Z100:AD100"/>
    <mergeCell ref="AE102:AI102"/>
    <mergeCell ref="K103:O103"/>
    <mergeCell ref="P103:T103"/>
    <mergeCell ref="U103:Y103"/>
    <mergeCell ref="Z103:AD103"/>
    <mergeCell ref="AE103:AI103"/>
    <mergeCell ref="K102:O102"/>
    <mergeCell ref="P102:T102"/>
    <mergeCell ref="U102:Y102"/>
    <mergeCell ref="Z102:AD102"/>
    <mergeCell ref="AE104:AI104"/>
    <mergeCell ref="K105:O105"/>
    <mergeCell ref="P105:T105"/>
    <mergeCell ref="U105:Y105"/>
    <mergeCell ref="Z105:AD105"/>
    <mergeCell ref="AE105:AI105"/>
    <mergeCell ref="K104:O104"/>
    <mergeCell ref="P104:T104"/>
    <mergeCell ref="U104:Y104"/>
    <mergeCell ref="Z104:AD104"/>
    <mergeCell ref="AE106:AI106"/>
    <mergeCell ref="W109:AB109"/>
    <mergeCell ref="AD109:AI109"/>
    <mergeCell ref="K106:O106"/>
    <mergeCell ref="P106:T106"/>
    <mergeCell ref="U106:Y106"/>
    <mergeCell ref="Z106:AD106"/>
    <mergeCell ref="W113:AB113"/>
    <mergeCell ref="AD113:AI113"/>
    <mergeCell ref="W111:AB111"/>
    <mergeCell ref="AD111:AI111"/>
    <mergeCell ref="W112:AB112"/>
    <mergeCell ref="AD112:AI112"/>
    <mergeCell ref="W116:AB116"/>
    <mergeCell ref="AD116:AI116"/>
    <mergeCell ref="W118:AB118"/>
    <mergeCell ref="AD118:AI118"/>
    <mergeCell ref="W119:AB119"/>
    <mergeCell ref="AD119:AI119"/>
    <mergeCell ref="W120:AB120"/>
    <mergeCell ref="AD120:AI120"/>
    <mergeCell ref="W121:AB121"/>
    <mergeCell ref="AD121:AI121"/>
    <mergeCell ref="W122:AB122"/>
    <mergeCell ref="AD122:AI122"/>
    <mergeCell ref="W123:AB123"/>
    <mergeCell ref="AD123:AI123"/>
    <mergeCell ref="W126:AB126"/>
    <mergeCell ref="AD126:AI126"/>
    <mergeCell ref="W128:AB128"/>
    <mergeCell ref="AD128:AI128"/>
    <mergeCell ref="W129:AB129"/>
    <mergeCell ref="AD129:AI129"/>
    <mergeCell ref="W130:AB130"/>
    <mergeCell ref="AD130:AI130"/>
    <mergeCell ref="W131:AB131"/>
    <mergeCell ref="AD131:AI131"/>
    <mergeCell ref="W132:AB132"/>
    <mergeCell ref="AD132:AI132"/>
    <mergeCell ref="W133:AB133"/>
    <mergeCell ref="AD133:AI133"/>
    <mergeCell ref="W134:AB134"/>
    <mergeCell ref="AD134:AI134"/>
    <mergeCell ref="W135:AB135"/>
    <mergeCell ref="AD135:AI135"/>
    <mergeCell ref="W138:AB138"/>
    <mergeCell ref="AD138:AI138"/>
    <mergeCell ref="W140:AB140"/>
    <mergeCell ref="AD140:AI140"/>
    <mergeCell ref="W141:AB141"/>
    <mergeCell ref="AD141:AI141"/>
    <mergeCell ref="W144:AB144"/>
    <mergeCell ref="AD144:AI144"/>
    <mergeCell ref="W146:AB146"/>
    <mergeCell ref="AD146:AI146"/>
    <mergeCell ref="W147:AB147"/>
    <mergeCell ref="AD147:AI147"/>
    <mergeCell ref="W148:AB148"/>
    <mergeCell ref="AD148:AI148"/>
    <mergeCell ref="D152:G152"/>
    <mergeCell ref="H152:K152"/>
    <mergeCell ref="L152:X152"/>
    <mergeCell ref="Y152:AA152"/>
    <mergeCell ref="AD152:AI152"/>
    <mergeCell ref="AD153:AI153"/>
    <mergeCell ref="D153:G153"/>
    <mergeCell ref="H153:K153"/>
    <mergeCell ref="L153:X153"/>
    <mergeCell ref="Y153:AA153"/>
    <mergeCell ref="AD155:AI155"/>
    <mergeCell ref="AD154:AI154"/>
    <mergeCell ref="D154:G154"/>
    <mergeCell ref="H154:K154"/>
    <mergeCell ref="L154:X154"/>
    <mergeCell ref="Y154:AA154"/>
    <mergeCell ref="D155:G155"/>
    <mergeCell ref="H155:K155"/>
    <mergeCell ref="L155:X155"/>
    <mergeCell ref="Y155:AA155"/>
    <mergeCell ref="P156:S156"/>
    <mergeCell ref="T156:W156"/>
    <mergeCell ref="AD156:AI156"/>
    <mergeCell ref="D160:G160"/>
    <mergeCell ref="H160:K160"/>
    <mergeCell ref="L160:X160"/>
    <mergeCell ref="Y160:AA160"/>
    <mergeCell ref="AD160:AI160"/>
    <mergeCell ref="AD161:AI161"/>
    <mergeCell ref="D162:G162"/>
    <mergeCell ref="H162:K162"/>
    <mergeCell ref="L162:X162"/>
    <mergeCell ref="Y162:AA162"/>
    <mergeCell ref="AD162:AI162"/>
    <mergeCell ref="D161:G161"/>
    <mergeCell ref="H161:K161"/>
    <mergeCell ref="L161:X161"/>
    <mergeCell ref="Y161:AA161"/>
    <mergeCell ref="AD163:AI163"/>
    <mergeCell ref="D164:G164"/>
    <mergeCell ref="H164:K164"/>
    <mergeCell ref="L164:X164"/>
    <mergeCell ref="Y164:AA164"/>
    <mergeCell ref="AD164:AI164"/>
    <mergeCell ref="D163:G163"/>
    <mergeCell ref="H163:K163"/>
    <mergeCell ref="L163:X163"/>
    <mergeCell ref="Y163:AA163"/>
    <mergeCell ref="AD165:AI165"/>
    <mergeCell ref="D165:G165"/>
    <mergeCell ref="H165:K165"/>
    <mergeCell ref="L165:X165"/>
    <mergeCell ref="Y165:AA165"/>
    <mergeCell ref="D166:F166"/>
    <mergeCell ref="G166:O166"/>
    <mergeCell ref="P166:Q166"/>
    <mergeCell ref="R166:S166"/>
    <mergeCell ref="P167:S167"/>
    <mergeCell ref="T167:W167"/>
    <mergeCell ref="AD167:AI167"/>
    <mergeCell ref="T166:W166"/>
    <mergeCell ref="X166:AA166"/>
    <mergeCell ref="AB166:AE166"/>
    <mergeCell ref="AF166:AI166"/>
    <mergeCell ref="W171:AB171"/>
    <mergeCell ref="AD171:AI171"/>
    <mergeCell ref="W173:AB173"/>
    <mergeCell ref="AD173:AI173"/>
    <mergeCell ref="W174:AB174"/>
    <mergeCell ref="AD174:AI174"/>
    <mergeCell ref="W175:AB175"/>
    <mergeCell ref="AD175:AI175"/>
    <mergeCell ref="W176:AB176"/>
    <mergeCell ref="AD176:AI176"/>
    <mergeCell ref="W177:AB177"/>
    <mergeCell ref="AD177:AI177"/>
    <mergeCell ref="W178:AB178"/>
    <mergeCell ref="AD178:AI178"/>
    <mergeCell ref="W179:AB179"/>
    <mergeCell ref="AD179:AI179"/>
    <mergeCell ref="W180:AB180"/>
    <mergeCell ref="AD180:AI180"/>
    <mergeCell ref="W181:AB181"/>
    <mergeCell ref="AD181:AI181"/>
    <mergeCell ref="W182:AB182"/>
    <mergeCell ref="AD182:AI182"/>
    <mergeCell ref="C184:AI184"/>
    <mergeCell ref="W187:AB187"/>
    <mergeCell ref="AD187:AI187"/>
    <mergeCell ref="W189:AB189"/>
    <mergeCell ref="AD189:AI189"/>
    <mergeCell ref="W190:AB190"/>
    <mergeCell ref="AD190:AI190"/>
    <mergeCell ref="W191:AB191"/>
    <mergeCell ref="AD191:AI191"/>
    <mergeCell ref="W192:AB192"/>
    <mergeCell ref="AD192:AI192"/>
    <mergeCell ref="W195:AB195"/>
    <mergeCell ref="AD195:AI195"/>
    <mergeCell ref="W197:AB197"/>
    <mergeCell ref="AD197:AI197"/>
    <mergeCell ref="W198:AB198"/>
    <mergeCell ref="AD198:AI198"/>
    <mergeCell ref="W199:AB199"/>
    <mergeCell ref="AD199:AI199"/>
    <mergeCell ref="W200:AB200"/>
    <mergeCell ref="AD200:AI200"/>
    <mergeCell ref="W201:AB201"/>
    <mergeCell ref="AD201:AI201"/>
    <mergeCell ref="W202:AB202"/>
    <mergeCell ref="AD202:AI202"/>
    <mergeCell ref="W203:AB203"/>
    <mergeCell ref="AD203:AI203"/>
    <mergeCell ref="W208:AB208"/>
    <mergeCell ref="AD208:AI208"/>
    <mergeCell ref="W204:AB204"/>
    <mergeCell ref="AD204:AI204"/>
    <mergeCell ref="W205:AB205"/>
    <mergeCell ref="AD205:AI205"/>
    <mergeCell ref="W210:AB210"/>
    <mergeCell ref="AD210:AI210"/>
    <mergeCell ref="W211:AB211"/>
    <mergeCell ref="AD211:AI211"/>
    <mergeCell ref="W212:AB212"/>
    <mergeCell ref="AD212:AI212"/>
    <mergeCell ref="W213:AB213"/>
    <mergeCell ref="AD213:AI213"/>
    <mergeCell ref="AD216:AI216"/>
    <mergeCell ref="W217:AB217"/>
    <mergeCell ref="AD217:AI217"/>
    <mergeCell ref="W214:AB214"/>
    <mergeCell ref="AD214:AI214"/>
    <mergeCell ref="W215:AB215"/>
    <mergeCell ref="AD215:AI215"/>
    <mergeCell ref="G221:O221"/>
    <mergeCell ref="P221:R221"/>
    <mergeCell ref="S221:V221"/>
    <mergeCell ref="W216:AB216"/>
    <mergeCell ref="X221:AA221"/>
    <mergeCell ref="AD221:AI221"/>
    <mergeCell ref="C222:F222"/>
    <mergeCell ref="G222:O222"/>
    <mergeCell ref="P222:Q222"/>
    <mergeCell ref="R222:W222"/>
    <mergeCell ref="X222:AA222"/>
    <mergeCell ref="AB222:AE222"/>
    <mergeCell ref="AF222:AI222"/>
    <mergeCell ref="C221:F221"/>
    <mergeCell ref="G223:N223"/>
    <mergeCell ref="X223:AA223"/>
    <mergeCell ref="AD223:AI223"/>
    <mergeCell ref="C224:F224"/>
    <mergeCell ref="G224:O224"/>
    <mergeCell ref="P224:Q224"/>
    <mergeCell ref="R224:W224"/>
    <mergeCell ref="X224:AA224"/>
    <mergeCell ref="AD224:AI224"/>
    <mergeCell ref="C225:F225"/>
    <mergeCell ref="G225:O225"/>
    <mergeCell ref="P225:Q225"/>
    <mergeCell ref="R225:W225"/>
    <mergeCell ref="C226:F226"/>
    <mergeCell ref="G226:O226"/>
    <mergeCell ref="P226:Q226"/>
    <mergeCell ref="R226:W226"/>
    <mergeCell ref="P227:Q227"/>
    <mergeCell ref="R227:W227"/>
    <mergeCell ref="X225:AA225"/>
    <mergeCell ref="AD225:AI225"/>
    <mergeCell ref="X226:AA226"/>
    <mergeCell ref="AD226:AI226"/>
    <mergeCell ref="X227:AA227"/>
    <mergeCell ref="AD227:AI227"/>
    <mergeCell ref="C228:F228"/>
    <mergeCell ref="G228:O228"/>
    <mergeCell ref="P228:Q228"/>
    <mergeCell ref="R228:W228"/>
    <mergeCell ref="X228:AA228"/>
    <mergeCell ref="AD228:AI228"/>
    <mergeCell ref="C227:F227"/>
    <mergeCell ref="G227:O227"/>
    <mergeCell ref="G230:O230"/>
    <mergeCell ref="X230:AA230"/>
    <mergeCell ref="AD230:AI230"/>
    <mergeCell ref="C229:F229"/>
    <mergeCell ref="G229:O229"/>
    <mergeCell ref="P229:Q229"/>
    <mergeCell ref="R229:W229"/>
    <mergeCell ref="P231:Q231"/>
    <mergeCell ref="R231:W231"/>
    <mergeCell ref="X229:AA229"/>
    <mergeCell ref="AD229:AI229"/>
    <mergeCell ref="X231:AA231"/>
    <mergeCell ref="AD231:AI231"/>
    <mergeCell ref="C232:F232"/>
    <mergeCell ref="G232:O232"/>
    <mergeCell ref="P232:Q232"/>
    <mergeCell ref="R232:W232"/>
    <mergeCell ref="X232:AA232"/>
    <mergeCell ref="AD232:AI232"/>
    <mergeCell ref="C231:F231"/>
    <mergeCell ref="G231:O231"/>
    <mergeCell ref="C233:F233"/>
    <mergeCell ref="G233:O233"/>
    <mergeCell ref="P233:Q233"/>
    <mergeCell ref="R233:W233"/>
    <mergeCell ref="X233:AA233"/>
    <mergeCell ref="AD233:AI233"/>
    <mergeCell ref="P234:Q234"/>
    <mergeCell ref="R234:S234"/>
    <mergeCell ref="T234:W234"/>
    <mergeCell ref="X234:AA234"/>
    <mergeCell ref="AD234:AI234"/>
    <mergeCell ref="Q238:W238"/>
    <mergeCell ref="AA238:AG238"/>
    <mergeCell ref="Q239:W239"/>
    <mergeCell ref="AA239:AG239"/>
    <mergeCell ref="Q240:W240"/>
    <mergeCell ref="AA240:AG240"/>
    <mergeCell ref="Q241:W241"/>
    <mergeCell ref="AA241:AG241"/>
    <mergeCell ref="Q242:W242"/>
    <mergeCell ref="AA242:AG242"/>
    <mergeCell ref="Q243:W243"/>
    <mergeCell ref="AA243:AG243"/>
    <mergeCell ref="H244:L244"/>
    <mergeCell ref="M244:P244"/>
    <mergeCell ref="Q244:U244"/>
    <mergeCell ref="V244:Z244"/>
    <mergeCell ref="AA244:AD244"/>
    <mergeCell ref="AE244:AI244"/>
    <mergeCell ref="W252:AB252"/>
    <mergeCell ref="AD252:AI252"/>
    <mergeCell ref="W253:AB253"/>
    <mergeCell ref="AD253:AI253"/>
    <mergeCell ref="W254:AB254"/>
    <mergeCell ref="AD254:AI254"/>
    <mergeCell ref="W255:AB255"/>
    <mergeCell ref="AD255:AI255"/>
    <mergeCell ref="W256:AB256"/>
    <mergeCell ref="AD256:AI256"/>
    <mergeCell ref="W257:AB257"/>
    <mergeCell ref="AD257:AI257"/>
    <mergeCell ref="W258:AB258"/>
    <mergeCell ref="AD258:AI258"/>
    <mergeCell ref="AD261:AI261"/>
    <mergeCell ref="AD262:AI262"/>
    <mergeCell ref="AD263:AI263"/>
    <mergeCell ref="AD264:AI264"/>
    <mergeCell ref="W267:AB267"/>
    <mergeCell ref="AD267:AI267"/>
    <mergeCell ref="W268:AB268"/>
    <mergeCell ref="AD268:AI268"/>
    <mergeCell ref="W269:AB269"/>
    <mergeCell ref="AD269:AI269"/>
    <mergeCell ref="W270:AB270"/>
    <mergeCell ref="AD270:AI270"/>
    <mergeCell ref="W271:AB271"/>
    <mergeCell ref="AD271:AI271"/>
    <mergeCell ref="W272:AB272"/>
    <mergeCell ref="AD272:AI272"/>
    <mergeCell ref="W273:AB273"/>
    <mergeCell ref="AD273:AI273"/>
    <mergeCell ref="W274:AB274"/>
    <mergeCell ref="AD274:AI274"/>
    <mergeCell ref="W275:AB275"/>
    <mergeCell ref="AD275:AI275"/>
    <mergeCell ref="W276:AB276"/>
    <mergeCell ref="AD276:AI276"/>
    <mergeCell ref="W277:AB277"/>
    <mergeCell ref="AD277:AI277"/>
    <mergeCell ref="V279:AB279"/>
    <mergeCell ref="W282:AB282"/>
    <mergeCell ref="AD282:AI282"/>
    <mergeCell ref="W283:AB283"/>
    <mergeCell ref="AD283:AI283"/>
    <mergeCell ref="W284:AB284"/>
    <mergeCell ref="AD284:AI284"/>
    <mergeCell ref="W287:AB287"/>
    <mergeCell ref="AD287:AI287"/>
    <mergeCell ref="W289:AB289"/>
    <mergeCell ref="AD289:AI289"/>
    <mergeCell ref="W290:AB290"/>
    <mergeCell ref="AD290:AI290"/>
    <mergeCell ref="W291:AB291"/>
    <mergeCell ref="AD291:AI291"/>
    <mergeCell ref="W292:AB292"/>
    <mergeCell ref="AD292:AI292"/>
    <mergeCell ref="W293:AB293"/>
    <mergeCell ref="AD293:AI293"/>
    <mergeCell ref="W294:AB294"/>
    <mergeCell ref="AD294:AI294"/>
    <mergeCell ref="W295:AB295"/>
    <mergeCell ref="AD295:AI295"/>
    <mergeCell ref="W296:AB296"/>
    <mergeCell ref="AD296:AI296"/>
    <mergeCell ref="W297:AB297"/>
    <mergeCell ref="AD297:AI297"/>
    <mergeCell ref="W298:AB298"/>
    <mergeCell ref="AD298:AI298"/>
    <mergeCell ref="W299:AB299"/>
    <mergeCell ref="AD299:AI299"/>
    <mergeCell ref="W301:AB301"/>
    <mergeCell ref="AD301:AI301"/>
    <mergeCell ref="W302:AB302"/>
    <mergeCell ref="AD302:AI302"/>
    <mergeCell ref="W303:AB303"/>
    <mergeCell ref="AD303:AI303"/>
    <mergeCell ref="W304:AB304"/>
    <mergeCell ref="AD304:AI304"/>
    <mergeCell ref="W305:AB305"/>
    <mergeCell ref="AD305:AI305"/>
    <mergeCell ref="W306:AB306"/>
    <mergeCell ref="AD306:AI306"/>
    <mergeCell ref="W307:AB307"/>
    <mergeCell ref="AD307:AI307"/>
    <mergeCell ref="W310:AB310"/>
    <mergeCell ref="AD310:AI310"/>
    <mergeCell ref="W312:AB312"/>
    <mergeCell ref="AD312:AI312"/>
    <mergeCell ref="W313:AB313"/>
    <mergeCell ref="AD313:AI313"/>
    <mergeCell ref="W314:AB314"/>
    <mergeCell ref="AD314:AI314"/>
    <mergeCell ref="W315:AB315"/>
    <mergeCell ref="AD315:AI315"/>
    <mergeCell ref="W318:AB318"/>
    <mergeCell ref="AD318:AI318"/>
    <mergeCell ref="W320:AB320"/>
    <mergeCell ref="AD320:AI320"/>
    <mergeCell ref="W321:AB321"/>
    <mergeCell ref="AD321:AI321"/>
    <mergeCell ref="W322:AB322"/>
    <mergeCell ref="AD322:AI322"/>
    <mergeCell ref="W323:AB323"/>
    <mergeCell ref="AD323:AI323"/>
    <mergeCell ref="W324:AB324"/>
    <mergeCell ref="AD324:AI324"/>
    <mergeCell ref="W325:AB325"/>
    <mergeCell ref="AD325:AI325"/>
    <mergeCell ref="W326:AB326"/>
    <mergeCell ref="AD326:AI326"/>
    <mergeCell ref="W327:AB327"/>
    <mergeCell ref="AD327:AI327"/>
    <mergeCell ref="W328:AB328"/>
    <mergeCell ref="AD328:AI328"/>
    <mergeCell ref="W329:AB329"/>
    <mergeCell ref="AD329:AI329"/>
    <mergeCell ref="W332:AB332"/>
    <mergeCell ref="AD332:AI332"/>
    <mergeCell ref="W334:AB334"/>
    <mergeCell ref="AD334:AI334"/>
    <mergeCell ref="W335:AB335"/>
    <mergeCell ref="AD335:AI335"/>
    <mergeCell ref="W336:AB336"/>
    <mergeCell ref="AD336:AI336"/>
    <mergeCell ref="W337:AB337"/>
    <mergeCell ref="AD337:AI337"/>
    <mergeCell ref="W338:AB338"/>
    <mergeCell ref="AD338:AI338"/>
    <mergeCell ref="W340:AB340"/>
    <mergeCell ref="AD340:AI340"/>
    <mergeCell ref="W341:AB341"/>
    <mergeCell ref="AD341:AI341"/>
    <mergeCell ref="W342:AB342"/>
    <mergeCell ref="AD342:AI342"/>
    <mergeCell ref="W343:AB343"/>
    <mergeCell ref="AD343:AI343"/>
    <mergeCell ref="W346:AB346"/>
    <mergeCell ref="AD346:AI346"/>
    <mergeCell ref="W348:AB348"/>
    <mergeCell ref="AD348:AI348"/>
    <mergeCell ref="W349:AB349"/>
    <mergeCell ref="AD349:AI349"/>
    <mergeCell ref="W350:AB350"/>
    <mergeCell ref="AD350:AI350"/>
    <mergeCell ref="W351:AB351"/>
    <mergeCell ref="AD351:AI351"/>
    <mergeCell ref="W352:AB352"/>
    <mergeCell ref="AD352:AI352"/>
    <mergeCell ref="W354:AB354"/>
    <mergeCell ref="AD354:AI354"/>
    <mergeCell ref="W355:AB355"/>
    <mergeCell ref="AD355:AI355"/>
    <mergeCell ref="W358:AB358"/>
    <mergeCell ref="AD358:AI358"/>
    <mergeCell ref="C360:T360"/>
    <mergeCell ref="W360:AB360"/>
    <mergeCell ref="AD360:AI360"/>
    <mergeCell ref="C361:T361"/>
    <mergeCell ref="W361:AB361"/>
    <mergeCell ref="AD361:AI361"/>
    <mergeCell ref="W365:AB365"/>
    <mergeCell ref="AD365:AI365"/>
    <mergeCell ref="W362:AB362"/>
    <mergeCell ref="AD362:AI362"/>
    <mergeCell ref="W367:AB367"/>
    <mergeCell ref="AD367:AI367"/>
    <mergeCell ref="W368:AB368"/>
    <mergeCell ref="AD368:AI368"/>
    <mergeCell ref="W369:AB369"/>
    <mergeCell ref="AD369:AI369"/>
    <mergeCell ref="W370:AB370"/>
    <mergeCell ref="AD370:AI370"/>
    <mergeCell ref="C378:AI378"/>
    <mergeCell ref="W371:AB371"/>
    <mergeCell ref="AD371:AI371"/>
    <mergeCell ref="W372:AB372"/>
    <mergeCell ref="AD372:AI37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8"/>
  <sheetViews>
    <sheetView tabSelected="1" workbookViewId="0" topLeftCell="A1">
      <selection activeCell="O14" sqref="O14:Q14"/>
    </sheetView>
  </sheetViews>
  <sheetFormatPr defaultColWidth="8.796875" defaultRowHeight="15"/>
  <cols>
    <col min="1" max="1" width="3.59765625" style="0" customWidth="1"/>
    <col min="4" max="4" width="9.09765625" style="0" customWidth="1"/>
    <col min="5" max="9" width="8" style="0" hidden="1" customWidth="1"/>
    <col min="11" max="11" width="6.09765625" style="0" customWidth="1"/>
    <col min="12" max="12" width="1.4921875" style="0" customWidth="1"/>
    <col min="13" max="14" width="8" style="0" hidden="1" customWidth="1"/>
    <col min="16" max="16" width="6" style="0" customWidth="1"/>
    <col min="17" max="17" width="1.59765625" style="0" customWidth="1"/>
    <col min="19" max="19" width="6.3984375" style="0" customWidth="1"/>
    <col min="20" max="20" width="1.1015625" style="0" customWidth="1"/>
    <col min="21" max="22" width="8" style="0" hidden="1" customWidth="1"/>
    <col min="24" max="24" width="4.8984375" style="0" customWidth="1"/>
    <col min="25" max="27" width="8" style="0" hidden="1" customWidth="1"/>
    <col min="28" max="28" width="12.5" style="0" bestFit="1" customWidth="1"/>
    <col min="29" max="29" width="5.19921875" style="0" customWidth="1"/>
    <col min="30" max="31" width="8" style="0" hidden="1" customWidth="1"/>
    <col min="32" max="32" width="1.4921875" style="0" customWidth="1"/>
    <col min="34" max="34" width="6.8984375" style="0" customWidth="1"/>
    <col min="35" max="35" width="1.4921875" style="0" customWidth="1"/>
    <col min="36" max="37" width="8" style="0" hidden="1" customWidth="1"/>
  </cols>
  <sheetData>
    <row r="1" spans="1:35" ht="15">
      <c r="A1" s="159" t="str">
        <f>'[1]Danh mục'!B3</f>
        <v>CÔNG TY CỔ PHẦN XI MĂNG VÀ KHOÁNG SẢN YÊN BÁI</v>
      </c>
      <c r="X1" s="90" t="s">
        <v>0</v>
      </c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">
      <c r="A2" s="159" t="str">
        <f>'[1]Danh mục'!B4</f>
        <v>Thị trấn Yên Bình - huyện Yên Bình - tỉnh Yên Bái</v>
      </c>
      <c r="X2" s="90" t="s">
        <v>108</v>
      </c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5" ht="5.25" customHeight="1">
      <c r="A3" s="160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</row>
    <row r="5" spans="1:38" s="167" customFormat="1" ht="15">
      <c r="A5" s="162">
        <v>18</v>
      </c>
      <c r="B5" s="163" t="s">
        <v>193</v>
      </c>
      <c r="C5" s="164"/>
      <c r="D5" s="164"/>
      <c r="E5" s="165"/>
      <c r="F5" s="165"/>
      <c r="G5" s="165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6"/>
    </row>
    <row r="6" spans="2:38" s="167" customFormat="1" ht="15">
      <c r="B6" s="142" t="s">
        <v>194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6"/>
    </row>
    <row r="7" spans="2:38" s="167" customFormat="1" ht="15"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8" t="s">
        <v>2</v>
      </c>
      <c r="AL7" s="166"/>
    </row>
    <row r="8" spans="2:38" s="167" customFormat="1" ht="7.5" customHeight="1"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6"/>
    </row>
    <row r="9" spans="2:38" s="167" customFormat="1" ht="37.5" customHeight="1">
      <c r="B9" s="169"/>
      <c r="C9" s="169"/>
      <c r="D9" s="169"/>
      <c r="E9" s="169"/>
      <c r="F9" s="169"/>
      <c r="G9" s="169"/>
      <c r="H9" s="169"/>
      <c r="I9" s="169"/>
      <c r="J9" s="91" t="s">
        <v>195</v>
      </c>
      <c r="K9" s="91"/>
      <c r="L9" s="91"/>
      <c r="M9" s="91"/>
      <c r="N9" s="91"/>
      <c r="O9" s="91" t="s">
        <v>196</v>
      </c>
      <c r="P9" s="91"/>
      <c r="Q9" s="91"/>
      <c r="R9" s="91" t="s">
        <v>197</v>
      </c>
      <c r="S9" s="91"/>
      <c r="T9" s="91"/>
      <c r="U9" s="91"/>
      <c r="V9" s="91"/>
      <c r="W9" s="91" t="s">
        <v>198</v>
      </c>
      <c r="X9" s="91"/>
      <c r="Y9" s="91"/>
      <c r="Z9" s="91"/>
      <c r="AA9" s="91"/>
      <c r="AB9" s="91" t="s">
        <v>199</v>
      </c>
      <c r="AC9" s="91"/>
      <c r="AD9" s="91"/>
      <c r="AE9" s="91"/>
      <c r="AF9" s="91"/>
      <c r="AG9" s="57" t="s">
        <v>200</v>
      </c>
      <c r="AH9" s="57"/>
      <c r="AI9" s="57"/>
      <c r="AJ9" s="57"/>
      <c r="AK9" s="57"/>
      <c r="AL9" s="166"/>
    </row>
    <row r="10" spans="2:38" s="167" customFormat="1" ht="15">
      <c r="B10" s="170"/>
      <c r="C10" s="171"/>
      <c r="D10" s="171"/>
      <c r="E10" s="171"/>
      <c r="F10" s="171"/>
      <c r="G10" s="171"/>
      <c r="H10" s="171"/>
      <c r="I10" s="171"/>
      <c r="J10" s="120"/>
      <c r="K10" s="120"/>
      <c r="L10" s="120"/>
      <c r="M10" s="120"/>
      <c r="N10" s="120"/>
      <c r="O10" s="89"/>
      <c r="P10" s="89"/>
      <c r="Q10" s="89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1"/>
      <c r="AH10" s="121"/>
      <c r="AI10" s="121"/>
      <c r="AJ10" s="121"/>
      <c r="AK10" s="121"/>
      <c r="AL10" s="166"/>
    </row>
    <row r="11" spans="2:38" s="167" customFormat="1" ht="15">
      <c r="B11" s="170" t="s">
        <v>201</v>
      </c>
      <c r="C11" s="172"/>
      <c r="D11" s="172"/>
      <c r="E11" s="172"/>
      <c r="F11" s="172"/>
      <c r="G11" s="172"/>
      <c r="H11" s="172"/>
      <c r="I11" s="172"/>
      <c r="J11" s="208">
        <v>22108800000</v>
      </c>
      <c r="K11" s="208"/>
      <c r="L11" s="208"/>
      <c r="M11" s="208"/>
      <c r="N11" s="208"/>
      <c r="O11" s="173">
        <v>261000000</v>
      </c>
      <c r="P11" s="173"/>
      <c r="Q11" s="173"/>
      <c r="R11" s="208">
        <v>3092505327</v>
      </c>
      <c r="S11" s="208"/>
      <c r="T11" s="208"/>
      <c r="U11" s="208"/>
      <c r="V11" s="208"/>
      <c r="W11" s="208">
        <v>592005500</v>
      </c>
      <c r="X11" s="208"/>
      <c r="Y11" s="208"/>
      <c r="Z11" s="208"/>
      <c r="AA11" s="208"/>
      <c r="AB11" s="208">
        <v>-186400000</v>
      </c>
      <c r="AC11" s="208"/>
      <c r="AD11" s="208"/>
      <c r="AE11" s="208"/>
      <c r="AF11" s="208"/>
      <c r="AG11" s="88">
        <v>355639481</v>
      </c>
      <c r="AH11" s="88"/>
      <c r="AI11" s="88"/>
      <c r="AJ11" s="88"/>
      <c r="AK11" s="88"/>
      <c r="AL11" s="166"/>
    </row>
    <row r="12" spans="2:38" s="167" customFormat="1" ht="15">
      <c r="B12" s="176" t="s">
        <v>202</v>
      </c>
      <c r="C12" s="169"/>
      <c r="D12" s="169"/>
      <c r="E12" s="169"/>
      <c r="F12" s="169"/>
      <c r="G12" s="169"/>
      <c r="H12" s="169"/>
      <c r="I12" s="169"/>
      <c r="J12" s="243"/>
      <c r="K12" s="243"/>
      <c r="L12" s="243"/>
      <c r="M12" s="243"/>
      <c r="N12" s="243"/>
      <c r="O12" s="210"/>
      <c r="P12" s="210"/>
      <c r="Q12" s="210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166"/>
    </row>
    <row r="13" spans="2:38" s="167" customFormat="1" ht="15">
      <c r="B13" s="176" t="s">
        <v>203</v>
      </c>
      <c r="C13" s="169"/>
      <c r="D13" s="169"/>
      <c r="E13" s="169"/>
      <c r="F13" s="169"/>
      <c r="G13" s="169"/>
      <c r="H13" s="169"/>
      <c r="I13" s="169"/>
      <c r="J13" s="243"/>
      <c r="K13" s="243"/>
      <c r="L13" s="243"/>
      <c r="M13" s="243"/>
      <c r="N13" s="243"/>
      <c r="O13" s="210"/>
      <c r="P13" s="210"/>
      <c r="Q13" s="210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09">
        <v>8275602035</v>
      </c>
      <c r="AH13" s="209"/>
      <c r="AI13" s="209"/>
      <c r="AJ13" s="209"/>
      <c r="AK13" s="209"/>
      <c r="AL13" s="166"/>
    </row>
    <row r="14" spans="2:38" s="167" customFormat="1" ht="15">
      <c r="B14" s="176" t="s">
        <v>204</v>
      </c>
      <c r="C14" s="169"/>
      <c r="D14" s="169"/>
      <c r="E14" s="169"/>
      <c r="F14" s="169"/>
      <c r="G14" s="169"/>
      <c r="H14" s="169"/>
      <c r="I14" s="169"/>
      <c r="J14" s="243"/>
      <c r="K14" s="243"/>
      <c r="L14" s="243"/>
      <c r="M14" s="243"/>
      <c r="N14" s="243"/>
      <c r="O14" s="210"/>
      <c r="P14" s="210"/>
      <c r="Q14" s="210"/>
      <c r="R14" s="243">
        <v>2567482600</v>
      </c>
      <c r="S14" s="243"/>
      <c r="T14" s="243"/>
      <c r="U14" s="243"/>
      <c r="V14" s="243"/>
      <c r="W14" s="243">
        <v>427913800</v>
      </c>
      <c r="X14" s="243"/>
      <c r="Y14" s="243"/>
      <c r="Z14" s="243"/>
      <c r="AA14" s="243"/>
      <c r="AB14" s="243">
        <v>-71800000</v>
      </c>
      <c r="AC14" s="243"/>
      <c r="AD14" s="243"/>
      <c r="AE14" s="243"/>
      <c r="AF14" s="243"/>
      <c r="AG14" s="209"/>
      <c r="AH14" s="209"/>
      <c r="AI14" s="209"/>
      <c r="AJ14" s="209"/>
      <c r="AK14" s="209"/>
      <c r="AL14" s="166"/>
    </row>
    <row r="15" spans="2:38" s="167" customFormat="1" ht="15">
      <c r="B15" s="176" t="s">
        <v>205</v>
      </c>
      <c r="C15" s="169"/>
      <c r="D15" s="169"/>
      <c r="E15" s="169"/>
      <c r="F15" s="169"/>
      <c r="G15" s="169"/>
      <c r="H15" s="169"/>
      <c r="I15" s="169"/>
      <c r="J15" s="243"/>
      <c r="K15" s="243"/>
      <c r="L15" s="243"/>
      <c r="M15" s="243"/>
      <c r="N15" s="243"/>
      <c r="O15" s="210"/>
      <c r="P15" s="210"/>
      <c r="Q15" s="210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166"/>
    </row>
    <row r="16" spans="2:38" s="167" customFormat="1" ht="15">
      <c r="B16" s="176" t="s">
        <v>206</v>
      </c>
      <c r="C16" s="169"/>
      <c r="D16" s="169"/>
      <c r="E16" s="169"/>
      <c r="F16" s="169"/>
      <c r="G16" s="169"/>
      <c r="H16" s="169"/>
      <c r="I16" s="169"/>
      <c r="J16" s="243"/>
      <c r="K16" s="243"/>
      <c r="L16" s="243"/>
      <c r="M16" s="243"/>
      <c r="N16" s="243"/>
      <c r="O16" s="210"/>
      <c r="P16" s="210"/>
      <c r="Q16" s="210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119"/>
      <c r="AH16" s="119"/>
      <c r="AI16" s="119"/>
      <c r="AJ16" s="119"/>
      <c r="AK16" s="119"/>
      <c r="AL16" s="166"/>
    </row>
    <row r="17" spans="2:38" s="167" customFormat="1" ht="15">
      <c r="B17" s="176" t="s">
        <v>207</v>
      </c>
      <c r="C17" s="169"/>
      <c r="D17" s="169"/>
      <c r="E17" s="169"/>
      <c r="F17" s="169"/>
      <c r="G17" s="169"/>
      <c r="H17" s="169"/>
      <c r="I17" s="169"/>
      <c r="J17" s="243"/>
      <c r="K17" s="243"/>
      <c r="L17" s="243"/>
      <c r="M17" s="243"/>
      <c r="N17" s="243"/>
      <c r="O17" s="247"/>
      <c r="P17" s="247"/>
      <c r="Q17" s="247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09">
        <v>7676859499</v>
      </c>
      <c r="AH17" s="209"/>
      <c r="AI17" s="209"/>
      <c r="AJ17" s="209"/>
      <c r="AK17" s="209"/>
      <c r="AL17" s="166"/>
    </row>
    <row r="18" spans="2:38" s="167" customFormat="1" ht="15.75" thickBot="1">
      <c r="B18" s="177" t="s">
        <v>208</v>
      </c>
      <c r="C18" s="169"/>
      <c r="D18" s="169"/>
      <c r="E18" s="169"/>
      <c r="F18" s="169"/>
      <c r="G18" s="169"/>
      <c r="H18" s="169"/>
      <c r="I18" s="169"/>
      <c r="J18" s="244">
        <f>J11+J12+J13+J14-J15-J16-J17</f>
        <v>22108800000</v>
      </c>
      <c r="K18" s="244"/>
      <c r="L18" s="244"/>
      <c r="M18" s="244"/>
      <c r="N18" s="244"/>
      <c r="O18" s="245">
        <f>O11</f>
        <v>261000000</v>
      </c>
      <c r="P18" s="245"/>
      <c r="Q18" s="245"/>
      <c r="R18" s="244">
        <f>R11+R12+R13+R14-R15-R16-R17</f>
        <v>5659987927</v>
      </c>
      <c r="S18" s="244"/>
      <c r="T18" s="244"/>
      <c r="U18" s="244"/>
      <c r="V18" s="244"/>
      <c r="W18" s="244">
        <f>W11+W12+W13+W14-W15-W16-W17</f>
        <v>1019919300</v>
      </c>
      <c r="X18" s="244"/>
      <c r="Y18" s="244"/>
      <c r="Z18" s="244"/>
      <c r="AA18" s="244"/>
      <c r="AB18" s="244">
        <f>AB11+AB12+AB13+AB14-AB15-AB16-AB17</f>
        <v>-258200000</v>
      </c>
      <c r="AC18" s="244"/>
      <c r="AD18" s="244"/>
      <c r="AE18" s="244"/>
      <c r="AF18" s="244"/>
      <c r="AG18" s="244">
        <f>AG11+AG12+AG13+AG14-AG15-AG16-AG17</f>
        <v>954382017</v>
      </c>
      <c r="AH18" s="244"/>
      <c r="AI18" s="244"/>
      <c r="AJ18" s="244"/>
      <c r="AK18" s="244"/>
      <c r="AL18" s="166"/>
    </row>
    <row r="19" spans="2:38" s="167" customFormat="1" ht="15.75" thickTop="1">
      <c r="B19" s="178" t="s">
        <v>209</v>
      </c>
      <c r="C19" s="169"/>
      <c r="D19" s="169"/>
      <c r="E19" s="169"/>
      <c r="F19" s="169"/>
      <c r="G19" s="169"/>
      <c r="H19" s="169"/>
      <c r="I19" s="169"/>
      <c r="J19" s="243"/>
      <c r="K19" s="243"/>
      <c r="L19" s="243"/>
      <c r="M19" s="243"/>
      <c r="N19" s="243"/>
      <c r="O19" s="118"/>
      <c r="P19" s="118"/>
      <c r="Q19" s="118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09"/>
      <c r="AH19" s="209"/>
      <c r="AI19" s="209"/>
      <c r="AJ19" s="209"/>
      <c r="AK19" s="209"/>
      <c r="AL19" s="166"/>
    </row>
    <row r="20" spans="2:38" s="167" customFormat="1" ht="15">
      <c r="B20" s="176" t="s">
        <v>210</v>
      </c>
      <c r="C20" s="169"/>
      <c r="D20" s="169"/>
      <c r="E20" s="169"/>
      <c r="F20" s="169"/>
      <c r="G20" s="169"/>
      <c r="H20" s="169"/>
      <c r="I20" s="169"/>
      <c r="J20" s="208"/>
      <c r="K20" s="208"/>
      <c r="L20" s="208"/>
      <c r="M20" s="208"/>
      <c r="N20" s="208"/>
      <c r="O20" s="173"/>
      <c r="P20" s="173"/>
      <c r="Q20" s="17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08"/>
      <c r="AC20" s="208"/>
      <c r="AD20" s="208"/>
      <c r="AE20" s="208"/>
      <c r="AF20" s="208"/>
      <c r="AG20" s="209">
        <v>1368600953</v>
      </c>
      <c r="AH20" s="209"/>
      <c r="AI20" s="209"/>
      <c r="AJ20" s="209"/>
      <c r="AK20" s="209"/>
      <c r="AL20" s="166"/>
    </row>
    <row r="21" spans="2:38" s="167" customFormat="1" ht="15">
      <c r="B21" s="176" t="s">
        <v>204</v>
      </c>
      <c r="C21" s="169"/>
      <c r="D21" s="169"/>
      <c r="E21" s="169"/>
      <c r="F21" s="169"/>
      <c r="G21" s="169"/>
      <c r="H21" s="169"/>
      <c r="I21" s="169"/>
      <c r="J21" s="243"/>
      <c r="K21" s="243"/>
      <c r="L21" s="243"/>
      <c r="M21" s="243"/>
      <c r="N21" s="243"/>
      <c r="O21" s="210"/>
      <c r="P21" s="210"/>
      <c r="Q21" s="210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11"/>
      <c r="AC21" s="211"/>
      <c r="AD21" s="211"/>
      <c r="AE21" s="211"/>
      <c r="AF21" s="211"/>
      <c r="AG21" s="243"/>
      <c r="AH21" s="243"/>
      <c r="AI21" s="243"/>
      <c r="AJ21" s="243"/>
      <c r="AK21" s="243"/>
      <c r="AL21" s="166"/>
    </row>
    <row r="22" spans="2:38" s="167" customFormat="1" ht="15">
      <c r="B22" s="176" t="s">
        <v>205</v>
      </c>
      <c r="C22" s="169"/>
      <c r="D22" s="169"/>
      <c r="E22" s="169"/>
      <c r="F22" s="169"/>
      <c r="G22" s="169"/>
      <c r="H22" s="169"/>
      <c r="I22" s="169"/>
      <c r="J22" s="226"/>
      <c r="K22" s="226"/>
      <c r="L22" s="226"/>
      <c r="M22" s="226"/>
      <c r="N22" s="226"/>
      <c r="O22" s="228"/>
      <c r="P22" s="228"/>
      <c r="Q22" s="228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7"/>
      <c r="AH22" s="227"/>
      <c r="AI22" s="227"/>
      <c r="AJ22" s="227"/>
      <c r="AK22" s="227"/>
      <c r="AL22" s="166"/>
    </row>
    <row r="23" spans="2:38" s="167" customFormat="1" ht="15">
      <c r="B23" s="176" t="s">
        <v>211</v>
      </c>
      <c r="C23" s="169"/>
      <c r="D23" s="169"/>
      <c r="E23" s="169"/>
      <c r="F23" s="169"/>
      <c r="G23" s="169"/>
      <c r="H23" s="169"/>
      <c r="I23" s="169"/>
      <c r="J23" s="226"/>
      <c r="K23" s="226"/>
      <c r="L23" s="226"/>
      <c r="M23" s="226"/>
      <c r="N23" s="226"/>
      <c r="O23" s="228"/>
      <c r="P23" s="228"/>
      <c r="Q23" s="228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166"/>
    </row>
    <row r="24" spans="2:38" s="167" customFormat="1" ht="15">
      <c r="B24" s="176" t="s">
        <v>207</v>
      </c>
      <c r="C24" s="169"/>
      <c r="D24" s="169"/>
      <c r="E24" s="169"/>
      <c r="F24" s="169"/>
      <c r="G24" s="169"/>
      <c r="H24" s="169"/>
      <c r="I24" s="169"/>
      <c r="J24" s="243"/>
      <c r="K24" s="243"/>
      <c r="L24" s="243"/>
      <c r="M24" s="243"/>
      <c r="N24" s="243"/>
      <c r="O24" s="247"/>
      <c r="P24" s="247"/>
      <c r="Q24" s="247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62"/>
      <c r="AC24" s="262"/>
      <c r="AD24" s="262"/>
      <c r="AE24" s="262"/>
      <c r="AF24" s="262"/>
      <c r="AG24" s="243"/>
      <c r="AH24" s="243"/>
      <c r="AI24" s="243"/>
      <c r="AJ24" s="243"/>
      <c r="AK24" s="243"/>
      <c r="AL24" s="166"/>
    </row>
    <row r="25" spans="2:38" s="167" customFormat="1" ht="15.75" thickBot="1">
      <c r="B25" s="177" t="s">
        <v>212</v>
      </c>
      <c r="C25" s="169"/>
      <c r="D25" s="169"/>
      <c r="E25" s="169"/>
      <c r="F25" s="169"/>
      <c r="G25" s="169"/>
      <c r="H25" s="169"/>
      <c r="I25" s="169"/>
      <c r="J25" s="244">
        <f>J18+J19+J20+J21-J22-J23-J24</f>
        <v>22108800000</v>
      </c>
      <c r="K25" s="244"/>
      <c r="L25" s="244"/>
      <c r="M25" s="244"/>
      <c r="N25" s="244"/>
      <c r="O25" s="245">
        <f>O18</f>
        <v>261000000</v>
      </c>
      <c r="P25" s="245"/>
      <c r="Q25" s="245"/>
      <c r="R25" s="244">
        <f>R18+R19+R20+R21-R22-R23-R24</f>
        <v>5659987927</v>
      </c>
      <c r="S25" s="244"/>
      <c r="T25" s="244"/>
      <c r="U25" s="244"/>
      <c r="V25" s="244"/>
      <c r="W25" s="244">
        <f>W18+W19+W20+W21-W22-W23-W24</f>
        <v>1019919300</v>
      </c>
      <c r="X25" s="244"/>
      <c r="Y25" s="244"/>
      <c r="Z25" s="244"/>
      <c r="AA25" s="244"/>
      <c r="AB25" s="246">
        <f>AB18+AB19+AB20+AB21-AB22-AB23-AB24</f>
        <v>-258200000</v>
      </c>
      <c r="AC25" s="246"/>
      <c r="AD25" s="246"/>
      <c r="AE25" s="246"/>
      <c r="AF25" s="246"/>
      <c r="AG25" s="244">
        <f>AG18+AG19+AG20+AG21-AG22-AG23-AG24</f>
        <v>2322982970</v>
      </c>
      <c r="AH25" s="244"/>
      <c r="AI25" s="244"/>
      <c r="AJ25" s="244"/>
      <c r="AK25" s="244"/>
      <c r="AL25" s="166"/>
    </row>
    <row r="26" ht="15.75" thickTop="1"/>
    <row r="28" ht="15">
      <c r="AB28" s="179"/>
    </row>
  </sheetData>
  <mergeCells count="104">
    <mergeCell ref="X1:AI1"/>
    <mergeCell ref="X2:AI2"/>
    <mergeCell ref="J9:N9"/>
    <mergeCell ref="O9:Q9"/>
    <mergeCell ref="R9:V9"/>
    <mergeCell ref="W9:AA9"/>
    <mergeCell ref="AB9:AF9"/>
    <mergeCell ref="AG9:AK9"/>
    <mergeCell ref="J10:N10"/>
    <mergeCell ref="O10:Q10"/>
    <mergeCell ref="R10:V10"/>
    <mergeCell ref="W10:AA10"/>
    <mergeCell ref="J11:N11"/>
    <mergeCell ref="O11:Q11"/>
    <mergeCell ref="R11:V11"/>
    <mergeCell ref="W11:AA11"/>
    <mergeCell ref="R12:V12"/>
    <mergeCell ref="W12:AA12"/>
    <mergeCell ref="AB10:AF10"/>
    <mergeCell ref="AG10:AK10"/>
    <mergeCell ref="AB11:AF11"/>
    <mergeCell ref="AG11:AK11"/>
    <mergeCell ref="AB12:AF12"/>
    <mergeCell ref="AG12:AK12"/>
    <mergeCell ref="J13:N13"/>
    <mergeCell ref="O13:Q13"/>
    <mergeCell ref="R13:V13"/>
    <mergeCell ref="W13:AA13"/>
    <mergeCell ref="AB13:AF13"/>
    <mergeCell ref="AG13:AK13"/>
    <mergeCell ref="J12:N12"/>
    <mergeCell ref="O12:Q12"/>
    <mergeCell ref="J14:N14"/>
    <mergeCell ref="O14:Q14"/>
    <mergeCell ref="R14:V14"/>
    <mergeCell ref="W14:AA14"/>
    <mergeCell ref="J15:N15"/>
    <mergeCell ref="O15:Q15"/>
    <mergeCell ref="R15:V15"/>
    <mergeCell ref="W15:AA15"/>
    <mergeCell ref="R16:V16"/>
    <mergeCell ref="W16:AA16"/>
    <mergeCell ref="AB14:AF14"/>
    <mergeCell ref="AG14:AK14"/>
    <mergeCell ref="AB15:AF15"/>
    <mergeCell ref="AG15:AK15"/>
    <mergeCell ref="AB16:AF16"/>
    <mergeCell ref="AG16:AK16"/>
    <mergeCell ref="J17:N17"/>
    <mergeCell ref="O17:Q17"/>
    <mergeCell ref="R17:V17"/>
    <mergeCell ref="W17:AA17"/>
    <mergeCell ref="AB17:AF17"/>
    <mergeCell ref="AG17:AK17"/>
    <mergeCell ref="J16:N16"/>
    <mergeCell ref="O16:Q16"/>
    <mergeCell ref="J18:N18"/>
    <mergeCell ref="O18:Q18"/>
    <mergeCell ref="R18:V18"/>
    <mergeCell ref="W18:AA18"/>
    <mergeCell ref="J19:N19"/>
    <mergeCell ref="O19:Q19"/>
    <mergeCell ref="R19:V19"/>
    <mergeCell ref="W19:AA19"/>
    <mergeCell ref="R20:V20"/>
    <mergeCell ref="W20:AA20"/>
    <mergeCell ref="AB18:AF18"/>
    <mergeCell ref="AG18:AK18"/>
    <mergeCell ref="AB19:AF19"/>
    <mergeCell ref="AG19:AK19"/>
    <mergeCell ref="AB20:AF20"/>
    <mergeCell ref="AG20:AK20"/>
    <mergeCell ref="J21:N21"/>
    <mergeCell ref="O21:Q21"/>
    <mergeCell ref="R21:V21"/>
    <mergeCell ref="W21:AA21"/>
    <mergeCell ref="AB21:AF21"/>
    <mergeCell ref="AG21:AK21"/>
    <mergeCell ref="J20:N20"/>
    <mergeCell ref="O20:Q20"/>
    <mergeCell ref="J22:N22"/>
    <mergeCell ref="O22:Q22"/>
    <mergeCell ref="R22:V22"/>
    <mergeCell ref="W22:AA22"/>
    <mergeCell ref="J23:N23"/>
    <mergeCell ref="O23:Q23"/>
    <mergeCell ref="R23:V23"/>
    <mergeCell ref="W23:AA23"/>
    <mergeCell ref="R24:V24"/>
    <mergeCell ref="W24:AA24"/>
    <mergeCell ref="AB22:AF22"/>
    <mergeCell ref="AG22:AK22"/>
    <mergeCell ref="AB23:AF23"/>
    <mergeCell ref="AG23:AK23"/>
    <mergeCell ref="AB24:AF24"/>
    <mergeCell ref="AG24:AK24"/>
    <mergeCell ref="J25:N25"/>
    <mergeCell ref="O25:Q25"/>
    <mergeCell ref="R25:V25"/>
    <mergeCell ref="W25:AA25"/>
    <mergeCell ref="AB25:AF25"/>
    <mergeCell ref="AG25:AK25"/>
    <mergeCell ref="J24:N24"/>
    <mergeCell ref="O24:Q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toannh</cp:lastModifiedBy>
  <cp:lastPrinted>2008-05-23T14:23:35Z</cp:lastPrinted>
  <dcterms:created xsi:type="dcterms:W3CDTF">2008-05-23T14:17:15Z</dcterms:created>
  <dcterms:modified xsi:type="dcterms:W3CDTF">2008-05-29T03:53:40Z</dcterms:modified>
  <cp:category/>
  <cp:version/>
  <cp:contentType/>
  <cp:contentStatus/>
</cp:coreProperties>
</file>